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15345" windowHeight="6555"/>
  </bookViews>
  <sheets>
    <sheet name="Rekapitulace stavby" sheetId="1" r:id="rId1"/>
    <sheet name="1 - Stavební část" sheetId="2" r:id="rId2"/>
    <sheet name="2 - Zdravotechnika" sheetId="3" r:id="rId3"/>
    <sheet name="3 - Topení" sheetId="4" r:id="rId4"/>
    <sheet name="4 - Vedlejší rozpočtové n..." sheetId="5" r:id="rId5"/>
    <sheet name="Pokyny pro vyplnění" sheetId="6" r:id="rId6"/>
  </sheets>
  <definedNames>
    <definedName name="_xlnm._FilterDatabase" localSheetId="1" hidden="1">'1 - Stavební část'!$C$94:$K$494</definedName>
    <definedName name="_xlnm._FilterDatabase" localSheetId="2" hidden="1">'2 - Zdravotechnika'!$C$77:$K$81</definedName>
    <definedName name="_xlnm._FilterDatabase" localSheetId="3" hidden="1">'3 - Topení'!$C$77:$K$81</definedName>
    <definedName name="_xlnm._FilterDatabase" localSheetId="4" hidden="1">'4 - Vedlejší rozpočtové n...'!$C$80:$K$96</definedName>
    <definedName name="_xlnm.Print_Titles" localSheetId="1">'1 - Stavební část'!$94:$94</definedName>
    <definedName name="_xlnm.Print_Titles" localSheetId="2">'2 - Zdravotechnika'!$77:$77</definedName>
    <definedName name="_xlnm.Print_Titles" localSheetId="3">'3 - Topení'!$77:$77</definedName>
    <definedName name="_xlnm.Print_Titles" localSheetId="4">'4 - Vedlejší rozpočtové n...'!$80:$80</definedName>
    <definedName name="_xlnm.Print_Titles" localSheetId="0">'Rekapitulace stavby'!$49:$49</definedName>
    <definedName name="_xlnm.Print_Area" localSheetId="1">'1 - Stavební část'!$C$4:$J$36,'1 - Stavební část'!$C$42:$J$76,'1 - Stavební část'!$C$82:$K$494</definedName>
    <definedName name="_xlnm.Print_Area" localSheetId="2">'2 - Zdravotechnika'!$C$4:$J$36,'2 - Zdravotechnika'!$C$42:$J$59,'2 - Zdravotechnika'!$C$65:$K$81</definedName>
    <definedName name="_xlnm.Print_Area" localSheetId="3">'3 - Topení'!$C$4:$J$36,'3 - Topení'!$C$42:$J$59,'3 - Topení'!$C$65:$K$81</definedName>
    <definedName name="_xlnm.Print_Area" localSheetId="4">'4 - Vedlejší rozpočtové n...'!$C$4:$J$36,'4 - Vedlejší rozpočtové n...'!$C$42:$J$62,'4 - Vedlejší rozpočtové n...'!$C$68:$K$96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52511"/>
</workbook>
</file>

<file path=xl/calcChain.xml><?xml version="1.0" encoding="utf-8"?>
<calcChain xmlns="http://schemas.openxmlformats.org/spreadsheetml/2006/main">
  <c r="P95" i="5" l="1"/>
  <c r="AY55" i="1"/>
  <c r="AX55" i="1"/>
  <c r="BI96" i="5"/>
  <c r="BH96" i="5"/>
  <c r="BG96" i="5"/>
  <c r="BF96" i="5"/>
  <c r="BE96" i="5"/>
  <c r="T96" i="5"/>
  <c r="T95" i="5" s="1"/>
  <c r="R96" i="5"/>
  <c r="R95" i="5" s="1"/>
  <c r="P96" i="5"/>
  <c r="BK96" i="5"/>
  <c r="BK95" i="5" s="1"/>
  <c r="J95" i="5" s="1"/>
  <c r="J61" i="5" s="1"/>
  <c r="J96" i="5"/>
  <c r="BI94" i="5"/>
  <c r="BH94" i="5"/>
  <c r="BG94" i="5"/>
  <c r="BF94" i="5"/>
  <c r="T94" i="5"/>
  <c r="T93" i="5" s="1"/>
  <c r="R94" i="5"/>
  <c r="R93" i="5" s="1"/>
  <c r="P94" i="5"/>
  <c r="P93" i="5" s="1"/>
  <c r="BK94" i="5"/>
  <c r="BK93" i="5" s="1"/>
  <c r="J93" i="5" s="1"/>
  <c r="J60" i="5" s="1"/>
  <c r="J94" i="5"/>
  <c r="BE94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BE91" i="5"/>
  <c r="T91" i="5"/>
  <c r="R91" i="5"/>
  <c r="P91" i="5"/>
  <c r="BK91" i="5"/>
  <c r="J91" i="5"/>
  <c r="BI90" i="5"/>
  <c r="BH90" i="5"/>
  <c r="BG90" i="5"/>
  <c r="BF90" i="5"/>
  <c r="BE90" i="5"/>
  <c r="T90" i="5"/>
  <c r="R90" i="5"/>
  <c r="P90" i="5"/>
  <c r="BK90" i="5"/>
  <c r="J90" i="5"/>
  <c r="BI89" i="5"/>
  <c r="BH89" i="5"/>
  <c r="BG89" i="5"/>
  <c r="BF89" i="5"/>
  <c r="BE89" i="5"/>
  <c r="T89" i="5"/>
  <c r="R89" i="5"/>
  <c r="P89" i="5"/>
  <c r="BK89" i="5"/>
  <c r="J89" i="5"/>
  <c r="BI88" i="5"/>
  <c r="BH88" i="5"/>
  <c r="BG88" i="5"/>
  <c r="BF88" i="5"/>
  <c r="BE88" i="5"/>
  <c r="T88" i="5"/>
  <c r="T87" i="5" s="1"/>
  <c r="R88" i="5"/>
  <c r="R87" i="5" s="1"/>
  <c r="P88" i="5"/>
  <c r="P87" i="5" s="1"/>
  <c r="BK88" i="5"/>
  <c r="BK87" i="5" s="1"/>
  <c r="J87" i="5" s="1"/>
  <c r="J59" i="5" s="1"/>
  <c r="J88" i="5"/>
  <c r="BI86" i="5"/>
  <c r="BH86" i="5"/>
  <c r="BG86" i="5"/>
  <c r="BF86" i="5"/>
  <c r="T86" i="5"/>
  <c r="R86" i="5"/>
  <c r="P86" i="5"/>
  <c r="BK86" i="5"/>
  <c r="J86" i="5"/>
  <c r="BE86" i="5" s="1"/>
  <c r="BI85" i="5"/>
  <c r="BH85" i="5"/>
  <c r="BG85" i="5"/>
  <c r="BF85" i="5"/>
  <c r="T85" i="5"/>
  <c r="R85" i="5"/>
  <c r="P85" i="5"/>
  <c r="BK85" i="5"/>
  <c r="J85" i="5"/>
  <c r="BE85" i="5" s="1"/>
  <c r="BI84" i="5"/>
  <c r="F34" i="5" s="1"/>
  <c r="BD55" i="1" s="1"/>
  <c r="BH84" i="5"/>
  <c r="F33" i="5" s="1"/>
  <c r="BC55" i="1" s="1"/>
  <c r="BG84" i="5"/>
  <c r="F32" i="5" s="1"/>
  <c r="BB55" i="1" s="1"/>
  <c r="BF84" i="5"/>
  <c r="J31" i="5" s="1"/>
  <c r="AW55" i="1" s="1"/>
  <c r="T84" i="5"/>
  <c r="T83" i="5" s="1"/>
  <c r="T82" i="5" s="1"/>
  <c r="T81" i="5" s="1"/>
  <c r="R84" i="5"/>
  <c r="R83" i="5" s="1"/>
  <c r="P84" i="5"/>
  <c r="P83" i="5" s="1"/>
  <c r="P82" i="5" s="1"/>
  <c r="P81" i="5" s="1"/>
  <c r="AU55" i="1" s="1"/>
  <c r="BK84" i="5"/>
  <c r="BK83" i="5" s="1"/>
  <c r="J84" i="5"/>
  <c r="BE84" i="5" s="1"/>
  <c r="J77" i="5"/>
  <c r="F77" i="5"/>
  <c r="J75" i="5"/>
  <c r="F75" i="5"/>
  <c r="E73" i="5"/>
  <c r="F52" i="5"/>
  <c r="J51" i="5"/>
  <c r="F51" i="5"/>
  <c r="F49" i="5"/>
  <c r="E47" i="5"/>
  <c r="J18" i="5"/>
  <c r="E18" i="5"/>
  <c r="F78" i="5" s="1"/>
  <c r="J17" i="5"/>
  <c r="J12" i="5"/>
  <c r="J49" i="5" s="1"/>
  <c r="E7" i="5"/>
  <c r="E45" i="5" s="1"/>
  <c r="AY54" i="1"/>
  <c r="AX54" i="1"/>
  <c r="F33" i="4"/>
  <c r="BC54" i="1" s="1"/>
  <c r="J31" i="4"/>
  <c r="AW54" i="1" s="1"/>
  <c r="BI81" i="4"/>
  <c r="F34" i="4" s="1"/>
  <c r="BD54" i="1" s="1"/>
  <c r="BH81" i="4"/>
  <c r="BG81" i="4"/>
  <c r="F32" i="4" s="1"/>
  <c r="BB54" i="1" s="1"/>
  <c r="BF81" i="4"/>
  <c r="F31" i="4" s="1"/>
  <c r="BA54" i="1" s="1"/>
  <c r="BE81" i="4"/>
  <c r="J30" i="4" s="1"/>
  <c r="AV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J74" i="4"/>
  <c r="F74" i="4"/>
  <c r="F72" i="4"/>
  <c r="E70" i="4"/>
  <c r="E68" i="4"/>
  <c r="J51" i="4"/>
  <c r="F51" i="4"/>
  <c r="F49" i="4"/>
  <c r="E47" i="4"/>
  <c r="J18" i="4"/>
  <c r="E18" i="4"/>
  <c r="F52" i="4" s="1"/>
  <c r="J17" i="4"/>
  <c r="J12" i="4"/>
  <c r="J49" i="4" s="1"/>
  <c r="E7" i="4"/>
  <c r="E45" i="4" s="1"/>
  <c r="BK80" i="3"/>
  <c r="J80" i="3" s="1"/>
  <c r="J58" i="3" s="1"/>
  <c r="AY53" i="1"/>
  <c r="AX53" i="1"/>
  <c r="F34" i="3"/>
  <c r="BD53" i="1" s="1"/>
  <c r="F32" i="3"/>
  <c r="BB53" i="1" s="1"/>
  <c r="F31" i="3"/>
  <c r="BA53" i="1" s="1"/>
  <c r="BI81" i="3"/>
  <c r="BH81" i="3"/>
  <c r="F33" i="3" s="1"/>
  <c r="BC53" i="1" s="1"/>
  <c r="BG81" i="3"/>
  <c r="BF81" i="3"/>
  <c r="J31" i="3" s="1"/>
  <c r="AW53" i="1" s="1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3" i="1" s="1"/>
  <c r="BK81" i="3"/>
  <c r="J81" i="3"/>
  <c r="BE81" i="3" s="1"/>
  <c r="J74" i="3"/>
  <c r="F74" i="3"/>
  <c r="F72" i="3"/>
  <c r="E70" i="3"/>
  <c r="J51" i="3"/>
  <c r="F51" i="3"/>
  <c r="F49" i="3"/>
  <c r="E47" i="3"/>
  <c r="E45" i="3"/>
  <c r="J18" i="3"/>
  <c r="E18" i="3"/>
  <c r="F52" i="3" s="1"/>
  <c r="J17" i="3"/>
  <c r="J12" i="3"/>
  <c r="J72" i="3" s="1"/>
  <c r="E7" i="3"/>
  <c r="E68" i="3" s="1"/>
  <c r="AY52" i="1"/>
  <c r="AX52" i="1"/>
  <c r="BI490" i="2"/>
  <c r="BH490" i="2"/>
  <c r="BG490" i="2"/>
  <c r="BF490" i="2"/>
  <c r="T490" i="2"/>
  <c r="R490" i="2"/>
  <c r="P490" i="2"/>
  <c r="BK490" i="2"/>
  <c r="J490" i="2"/>
  <c r="BE490" i="2" s="1"/>
  <c r="BI482" i="2"/>
  <c r="BH482" i="2"/>
  <c r="BG482" i="2"/>
  <c r="BF482" i="2"/>
  <c r="T482" i="2"/>
  <c r="R482" i="2"/>
  <c r="P482" i="2"/>
  <c r="BK482" i="2"/>
  <c r="J482" i="2"/>
  <c r="BE482" i="2" s="1"/>
  <c r="BI480" i="2"/>
  <c r="BH480" i="2"/>
  <c r="BG480" i="2"/>
  <c r="BF480" i="2"/>
  <c r="T480" i="2"/>
  <c r="R480" i="2"/>
  <c r="P480" i="2"/>
  <c r="BK480" i="2"/>
  <c r="J480" i="2"/>
  <c r="BE480" i="2" s="1"/>
  <c r="BI478" i="2"/>
  <c r="BH478" i="2"/>
  <c r="BG478" i="2"/>
  <c r="BF478" i="2"/>
  <c r="T478" i="2"/>
  <c r="R478" i="2"/>
  <c r="P478" i="2"/>
  <c r="BK478" i="2"/>
  <c r="J478" i="2"/>
  <c r="BE478" i="2" s="1"/>
  <c r="BI468" i="2"/>
  <c r="BH468" i="2"/>
  <c r="BG468" i="2"/>
  <c r="BF468" i="2"/>
  <c r="T468" i="2"/>
  <c r="T467" i="2" s="1"/>
  <c r="R468" i="2"/>
  <c r="R467" i="2" s="1"/>
  <c r="P468" i="2"/>
  <c r="P467" i="2" s="1"/>
  <c r="BK468" i="2"/>
  <c r="BK467" i="2" s="1"/>
  <c r="J467" i="2" s="1"/>
  <c r="J75" i="2" s="1"/>
  <c r="J468" i="2"/>
  <c r="BE468" i="2" s="1"/>
  <c r="BI465" i="2"/>
  <c r="BH465" i="2"/>
  <c r="BG465" i="2"/>
  <c r="BF465" i="2"/>
  <c r="T465" i="2"/>
  <c r="R465" i="2"/>
  <c r="P465" i="2"/>
  <c r="BK465" i="2"/>
  <c r="J465" i="2"/>
  <c r="BE465" i="2" s="1"/>
  <c r="BI463" i="2"/>
  <c r="BH463" i="2"/>
  <c r="BG463" i="2"/>
  <c r="BF463" i="2"/>
  <c r="BE463" i="2"/>
  <c r="T463" i="2"/>
  <c r="R463" i="2"/>
  <c r="P463" i="2"/>
  <c r="BK463" i="2"/>
  <c r="J463" i="2"/>
  <c r="BI461" i="2"/>
  <c r="BH461" i="2"/>
  <c r="BG461" i="2"/>
  <c r="BF461" i="2"/>
  <c r="BE461" i="2"/>
  <c r="T461" i="2"/>
  <c r="R461" i="2"/>
  <c r="P461" i="2"/>
  <c r="BK461" i="2"/>
  <c r="J461" i="2"/>
  <c r="BI459" i="2"/>
  <c r="BH459" i="2"/>
  <c r="BG459" i="2"/>
  <c r="BF459" i="2"/>
  <c r="BE459" i="2"/>
  <c r="T459" i="2"/>
  <c r="R459" i="2"/>
  <c r="P459" i="2"/>
  <c r="BK459" i="2"/>
  <c r="J459" i="2"/>
  <c r="BI454" i="2"/>
  <c r="BH454" i="2"/>
  <c r="BG454" i="2"/>
  <c r="BF454" i="2"/>
  <c r="BE454" i="2"/>
  <c r="T454" i="2"/>
  <c r="R454" i="2"/>
  <c r="P454" i="2"/>
  <c r="BK454" i="2"/>
  <c r="J454" i="2"/>
  <c r="BI449" i="2"/>
  <c r="BH449" i="2"/>
  <c r="BG449" i="2"/>
  <c r="BF449" i="2"/>
  <c r="BE449" i="2"/>
  <c r="T449" i="2"/>
  <c r="T448" i="2" s="1"/>
  <c r="R449" i="2"/>
  <c r="R448" i="2" s="1"/>
  <c r="P449" i="2"/>
  <c r="P448" i="2" s="1"/>
  <c r="BK449" i="2"/>
  <c r="BK448" i="2" s="1"/>
  <c r="J448" i="2" s="1"/>
  <c r="J74" i="2" s="1"/>
  <c r="J449" i="2"/>
  <c r="BI447" i="2"/>
  <c r="BH447" i="2"/>
  <c r="BG447" i="2"/>
  <c r="BF447" i="2"/>
  <c r="T447" i="2"/>
  <c r="R447" i="2"/>
  <c r="P447" i="2"/>
  <c r="BK447" i="2"/>
  <c r="J447" i="2"/>
  <c r="BE447" i="2" s="1"/>
  <c r="BI444" i="2"/>
  <c r="BH444" i="2"/>
  <c r="BG444" i="2"/>
  <c r="BF444" i="2"/>
  <c r="T444" i="2"/>
  <c r="R444" i="2"/>
  <c r="P444" i="2"/>
  <c r="BK444" i="2"/>
  <c r="J444" i="2"/>
  <c r="BE444" i="2" s="1"/>
  <c r="BI439" i="2"/>
  <c r="BH439" i="2"/>
  <c r="BG439" i="2"/>
  <c r="BF439" i="2"/>
  <c r="T439" i="2"/>
  <c r="R439" i="2"/>
  <c r="P439" i="2"/>
  <c r="BK439" i="2"/>
  <c r="J439" i="2"/>
  <c r="BE439" i="2" s="1"/>
  <c r="BI437" i="2"/>
  <c r="BH437" i="2"/>
  <c r="BG437" i="2"/>
  <c r="BF437" i="2"/>
  <c r="T437" i="2"/>
  <c r="R437" i="2"/>
  <c r="P437" i="2"/>
  <c r="BK437" i="2"/>
  <c r="J437" i="2"/>
  <c r="BE437" i="2" s="1"/>
  <c r="BI429" i="2"/>
  <c r="BH429" i="2"/>
  <c r="BG429" i="2"/>
  <c r="BF429" i="2"/>
  <c r="T429" i="2"/>
  <c r="R429" i="2"/>
  <c r="P429" i="2"/>
  <c r="BK429" i="2"/>
  <c r="J429" i="2"/>
  <c r="BE429" i="2" s="1"/>
  <c r="BI422" i="2"/>
  <c r="BH422" i="2"/>
  <c r="BG422" i="2"/>
  <c r="BF422" i="2"/>
  <c r="T422" i="2"/>
  <c r="R422" i="2"/>
  <c r="P422" i="2"/>
  <c r="BK422" i="2"/>
  <c r="J422" i="2"/>
  <c r="BE422" i="2" s="1"/>
  <c r="BI420" i="2"/>
  <c r="BH420" i="2"/>
  <c r="BG420" i="2"/>
  <c r="BF420" i="2"/>
  <c r="T420" i="2"/>
  <c r="R420" i="2"/>
  <c r="P420" i="2"/>
  <c r="BK420" i="2"/>
  <c r="J420" i="2"/>
  <c r="BE420" i="2" s="1"/>
  <c r="BI418" i="2"/>
  <c r="BH418" i="2"/>
  <c r="BG418" i="2"/>
  <c r="BF418" i="2"/>
  <c r="BE418" i="2"/>
  <c r="T418" i="2"/>
  <c r="R418" i="2"/>
  <c r="P418" i="2"/>
  <c r="BK418" i="2"/>
  <c r="J418" i="2"/>
  <c r="BI412" i="2"/>
  <c r="BH412" i="2"/>
  <c r="BG412" i="2"/>
  <c r="BF412" i="2"/>
  <c r="T412" i="2"/>
  <c r="R412" i="2"/>
  <c r="P412" i="2"/>
  <c r="BK412" i="2"/>
  <c r="J412" i="2"/>
  <c r="BE412" i="2" s="1"/>
  <c r="BI410" i="2"/>
  <c r="BH410" i="2"/>
  <c r="BG410" i="2"/>
  <c r="BF410" i="2"/>
  <c r="BE410" i="2"/>
  <c r="T410" i="2"/>
  <c r="R410" i="2"/>
  <c r="P410" i="2"/>
  <c r="BK410" i="2"/>
  <c r="J410" i="2"/>
  <c r="BI402" i="2"/>
  <c r="BH402" i="2"/>
  <c r="BG402" i="2"/>
  <c r="BF402" i="2"/>
  <c r="T402" i="2"/>
  <c r="T401" i="2" s="1"/>
  <c r="R402" i="2"/>
  <c r="R401" i="2" s="1"/>
  <c r="P402" i="2"/>
  <c r="P401" i="2" s="1"/>
  <c r="BK402" i="2"/>
  <c r="BK401" i="2" s="1"/>
  <c r="J401" i="2" s="1"/>
  <c r="J73" i="2" s="1"/>
  <c r="J402" i="2"/>
  <c r="BE402" i="2" s="1"/>
  <c r="BI400" i="2"/>
  <c r="BH400" i="2"/>
  <c r="BG400" i="2"/>
  <c r="BF400" i="2"/>
  <c r="T400" i="2"/>
  <c r="R400" i="2"/>
  <c r="P400" i="2"/>
  <c r="BK400" i="2"/>
  <c r="J400" i="2"/>
  <c r="BE400" i="2" s="1"/>
  <c r="BI394" i="2"/>
  <c r="BH394" i="2"/>
  <c r="BG394" i="2"/>
  <c r="BF394" i="2"/>
  <c r="BE394" i="2"/>
  <c r="T394" i="2"/>
  <c r="R394" i="2"/>
  <c r="P394" i="2"/>
  <c r="BK394" i="2"/>
  <c r="J394" i="2"/>
  <c r="BI392" i="2"/>
  <c r="BH392" i="2"/>
  <c r="BG392" i="2"/>
  <c r="BF392" i="2"/>
  <c r="T392" i="2"/>
  <c r="R392" i="2"/>
  <c r="P392" i="2"/>
  <c r="BK392" i="2"/>
  <c r="J392" i="2"/>
  <c r="BE392" i="2" s="1"/>
  <c r="BI387" i="2"/>
  <c r="BH387" i="2"/>
  <c r="BG387" i="2"/>
  <c r="BF387" i="2"/>
  <c r="BE387" i="2"/>
  <c r="T387" i="2"/>
  <c r="R387" i="2"/>
  <c r="P387" i="2"/>
  <c r="BK387" i="2"/>
  <c r="J387" i="2"/>
  <c r="BI381" i="2"/>
  <c r="BH381" i="2"/>
  <c r="BG381" i="2"/>
  <c r="BF381" i="2"/>
  <c r="BE381" i="2"/>
  <c r="T381" i="2"/>
  <c r="R381" i="2"/>
  <c r="P381" i="2"/>
  <c r="BK381" i="2"/>
  <c r="J381" i="2"/>
  <c r="BI378" i="2"/>
  <c r="BH378" i="2"/>
  <c r="BG378" i="2"/>
  <c r="BF378" i="2"/>
  <c r="BE378" i="2"/>
  <c r="T378" i="2"/>
  <c r="R378" i="2"/>
  <c r="P378" i="2"/>
  <c r="BK378" i="2"/>
  <c r="J378" i="2"/>
  <c r="BI373" i="2"/>
  <c r="BH373" i="2"/>
  <c r="BG373" i="2"/>
  <c r="BF373" i="2"/>
  <c r="BE373" i="2"/>
  <c r="T373" i="2"/>
  <c r="R373" i="2"/>
  <c r="P373" i="2"/>
  <c r="BK373" i="2"/>
  <c r="J373" i="2"/>
  <c r="BI371" i="2"/>
  <c r="BH371" i="2"/>
  <c r="BG371" i="2"/>
  <c r="BF371" i="2"/>
  <c r="BE371" i="2"/>
  <c r="T371" i="2"/>
  <c r="R371" i="2"/>
  <c r="P371" i="2"/>
  <c r="BK371" i="2"/>
  <c r="J371" i="2"/>
  <c r="BI369" i="2"/>
  <c r="BH369" i="2"/>
  <c r="BG369" i="2"/>
  <c r="BF369" i="2"/>
  <c r="BE369" i="2"/>
  <c r="T369" i="2"/>
  <c r="R369" i="2"/>
  <c r="P369" i="2"/>
  <c r="BK369" i="2"/>
  <c r="J369" i="2"/>
  <c r="BI367" i="2"/>
  <c r="BH367" i="2"/>
  <c r="BG367" i="2"/>
  <c r="BF367" i="2"/>
  <c r="BE367" i="2"/>
  <c r="T367" i="2"/>
  <c r="T366" i="2" s="1"/>
  <c r="R367" i="2"/>
  <c r="R366" i="2" s="1"/>
  <c r="P367" i="2"/>
  <c r="P366" i="2" s="1"/>
  <c r="BK367" i="2"/>
  <c r="BK366" i="2" s="1"/>
  <c r="J366" i="2" s="1"/>
  <c r="J72" i="2" s="1"/>
  <c r="J367" i="2"/>
  <c r="BI365" i="2"/>
  <c r="BH365" i="2"/>
  <c r="BG365" i="2"/>
  <c r="BF365" i="2"/>
  <c r="T365" i="2"/>
  <c r="R365" i="2"/>
  <c r="P365" i="2"/>
  <c r="BK365" i="2"/>
  <c r="J365" i="2"/>
  <c r="BE365" i="2" s="1"/>
  <c r="BI363" i="2"/>
  <c r="BH363" i="2"/>
  <c r="BG363" i="2"/>
  <c r="BF363" i="2"/>
  <c r="T363" i="2"/>
  <c r="R363" i="2"/>
  <c r="P363" i="2"/>
  <c r="BK363" i="2"/>
  <c r="J363" i="2"/>
  <c r="BE363" i="2" s="1"/>
  <c r="BI361" i="2"/>
  <c r="BH361" i="2"/>
  <c r="BG361" i="2"/>
  <c r="BF361" i="2"/>
  <c r="T361" i="2"/>
  <c r="R361" i="2"/>
  <c r="P361" i="2"/>
  <c r="BK361" i="2"/>
  <c r="J361" i="2"/>
  <c r="BE361" i="2" s="1"/>
  <c r="BI359" i="2"/>
  <c r="BH359" i="2"/>
  <c r="BG359" i="2"/>
  <c r="BF359" i="2"/>
  <c r="T359" i="2"/>
  <c r="R359" i="2"/>
  <c r="P359" i="2"/>
  <c r="BK359" i="2"/>
  <c r="J359" i="2"/>
  <c r="BE359" i="2" s="1"/>
  <c r="BI357" i="2"/>
  <c r="BH357" i="2"/>
  <c r="BG357" i="2"/>
  <c r="BF357" i="2"/>
  <c r="T357" i="2"/>
  <c r="R357" i="2"/>
  <c r="P357" i="2"/>
  <c r="BK357" i="2"/>
  <c r="J357" i="2"/>
  <c r="BE357" i="2" s="1"/>
  <c r="BI354" i="2"/>
  <c r="BH354" i="2"/>
  <c r="BG354" i="2"/>
  <c r="BF354" i="2"/>
  <c r="T354" i="2"/>
  <c r="R354" i="2"/>
  <c r="P354" i="2"/>
  <c r="BK354" i="2"/>
  <c r="J354" i="2"/>
  <c r="BE354" i="2" s="1"/>
  <c r="BI352" i="2"/>
  <c r="BH352" i="2"/>
  <c r="BG352" i="2"/>
  <c r="BF352" i="2"/>
  <c r="T352" i="2"/>
  <c r="R352" i="2"/>
  <c r="P352" i="2"/>
  <c r="BK352" i="2"/>
  <c r="J352" i="2"/>
  <c r="BE352" i="2" s="1"/>
  <c r="BI346" i="2"/>
  <c r="BH346" i="2"/>
  <c r="BG346" i="2"/>
  <c r="BF346" i="2"/>
  <c r="BE346" i="2"/>
  <c r="T346" i="2"/>
  <c r="R346" i="2"/>
  <c r="P346" i="2"/>
  <c r="BK346" i="2"/>
  <c r="J346" i="2"/>
  <c r="BI341" i="2"/>
  <c r="BH341" i="2"/>
  <c r="BG341" i="2"/>
  <c r="BF341" i="2"/>
  <c r="T341" i="2"/>
  <c r="T340" i="2" s="1"/>
  <c r="R341" i="2"/>
  <c r="R340" i="2" s="1"/>
  <c r="P341" i="2"/>
  <c r="BK341" i="2"/>
  <c r="BK340" i="2" s="1"/>
  <c r="J340" i="2" s="1"/>
  <c r="J71" i="2" s="1"/>
  <c r="J341" i="2"/>
  <c r="BE341" i="2" s="1"/>
  <c r="BI339" i="2"/>
  <c r="BH339" i="2"/>
  <c r="BG339" i="2"/>
  <c r="BF339" i="2"/>
  <c r="T339" i="2"/>
  <c r="R339" i="2"/>
  <c r="P339" i="2"/>
  <c r="BK339" i="2"/>
  <c r="J339" i="2"/>
  <c r="BE339" i="2" s="1"/>
  <c r="BI336" i="2"/>
  <c r="BH336" i="2"/>
  <c r="BG336" i="2"/>
  <c r="BF336" i="2"/>
  <c r="BE336" i="2"/>
  <c r="T336" i="2"/>
  <c r="R336" i="2"/>
  <c r="P336" i="2"/>
  <c r="BK336" i="2"/>
  <c r="J336" i="2"/>
  <c r="BI333" i="2"/>
  <c r="BH333" i="2"/>
  <c r="BG333" i="2"/>
  <c r="BF333" i="2"/>
  <c r="BE333" i="2"/>
  <c r="T333" i="2"/>
  <c r="R333" i="2"/>
  <c r="P333" i="2"/>
  <c r="BK333" i="2"/>
  <c r="J333" i="2"/>
  <c r="BI330" i="2"/>
  <c r="BH330" i="2"/>
  <c r="BG330" i="2"/>
  <c r="BF330" i="2"/>
  <c r="BE330" i="2"/>
  <c r="T330" i="2"/>
  <c r="R330" i="2"/>
  <c r="P330" i="2"/>
  <c r="BK330" i="2"/>
  <c r="J330" i="2"/>
  <c r="BI328" i="2"/>
  <c r="BH328" i="2"/>
  <c r="BG328" i="2"/>
  <c r="BF328" i="2"/>
  <c r="BE328" i="2"/>
  <c r="T328" i="2"/>
  <c r="R328" i="2"/>
  <c r="R327" i="2" s="1"/>
  <c r="P328" i="2"/>
  <c r="P327" i="2" s="1"/>
  <c r="BK328" i="2"/>
  <c r="J328" i="2"/>
  <c r="BI326" i="2"/>
  <c r="BH326" i="2"/>
  <c r="BG326" i="2"/>
  <c r="BF326" i="2"/>
  <c r="T326" i="2"/>
  <c r="R326" i="2"/>
  <c r="P326" i="2"/>
  <c r="BK326" i="2"/>
  <c r="J326" i="2"/>
  <c r="BE326" i="2" s="1"/>
  <c r="BI323" i="2"/>
  <c r="BH323" i="2"/>
  <c r="BG323" i="2"/>
  <c r="BF323" i="2"/>
  <c r="T323" i="2"/>
  <c r="R323" i="2"/>
  <c r="P323" i="2"/>
  <c r="BK323" i="2"/>
  <c r="J323" i="2"/>
  <c r="BE323" i="2" s="1"/>
  <c r="BI320" i="2"/>
  <c r="BH320" i="2"/>
  <c r="BG320" i="2"/>
  <c r="BF320" i="2"/>
  <c r="T320" i="2"/>
  <c r="R320" i="2"/>
  <c r="P320" i="2"/>
  <c r="BK320" i="2"/>
  <c r="J320" i="2"/>
  <c r="BE320" i="2" s="1"/>
  <c r="BI317" i="2"/>
  <c r="BH317" i="2"/>
  <c r="BG317" i="2"/>
  <c r="BF317" i="2"/>
  <c r="T317" i="2"/>
  <c r="R317" i="2"/>
  <c r="P317" i="2"/>
  <c r="BK317" i="2"/>
  <c r="J317" i="2"/>
  <c r="BE317" i="2" s="1"/>
  <c r="BI314" i="2"/>
  <c r="BH314" i="2"/>
  <c r="BG314" i="2"/>
  <c r="BF314" i="2"/>
  <c r="T314" i="2"/>
  <c r="R314" i="2"/>
  <c r="P314" i="2"/>
  <c r="P313" i="2" s="1"/>
  <c r="BK314" i="2"/>
  <c r="BK313" i="2" s="1"/>
  <c r="J313" i="2" s="1"/>
  <c r="J69" i="2" s="1"/>
  <c r="J314" i="2"/>
  <c r="BE314" i="2" s="1"/>
  <c r="BI312" i="2"/>
  <c r="BH312" i="2"/>
  <c r="BG312" i="2"/>
  <c r="BF312" i="2"/>
  <c r="BE312" i="2"/>
  <c r="T312" i="2"/>
  <c r="R312" i="2"/>
  <c r="P312" i="2"/>
  <c r="BK312" i="2"/>
  <c r="J312" i="2"/>
  <c r="BI311" i="2"/>
  <c r="BH311" i="2"/>
  <c r="BG311" i="2"/>
  <c r="BF311" i="2"/>
  <c r="BE311" i="2"/>
  <c r="T311" i="2"/>
  <c r="R311" i="2"/>
  <c r="P311" i="2"/>
  <c r="BK311" i="2"/>
  <c r="J311" i="2"/>
  <c r="BI310" i="2"/>
  <c r="BH310" i="2"/>
  <c r="BG310" i="2"/>
  <c r="BF310" i="2"/>
  <c r="BE310" i="2"/>
  <c r="T310" i="2"/>
  <c r="R310" i="2"/>
  <c r="P310" i="2"/>
  <c r="BK310" i="2"/>
  <c r="J310" i="2"/>
  <c r="BI309" i="2"/>
  <c r="BH309" i="2"/>
  <c r="BG309" i="2"/>
  <c r="BF309" i="2"/>
  <c r="BE309" i="2"/>
  <c r="T309" i="2"/>
  <c r="R309" i="2"/>
  <c r="P309" i="2"/>
  <c r="BK309" i="2"/>
  <c r="J309" i="2"/>
  <c r="BI308" i="2"/>
  <c r="BH308" i="2"/>
  <c r="BG308" i="2"/>
  <c r="BF308" i="2"/>
  <c r="BE308" i="2"/>
  <c r="T308" i="2"/>
  <c r="R308" i="2"/>
  <c r="P308" i="2"/>
  <c r="BK308" i="2"/>
  <c r="J308" i="2"/>
  <c r="BI307" i="2"/>
  <c r="BH307" i="2"/>
  <c r="BG307" i="2"/>
  <c r="BF307" i="2"/>
  <c r="BE307" i="2"/>
  <c r="T307" i="2"/>
  <c r="R307" i="2"/>
  <c r="R306" i="2" s="1"/>
  <c r="P307" i="2"/>
  <c r="P306" i="2" s="1"/>
  <c r="BK307" i="2"/>
  <c r="J307" i="2"/>
  <c r="BI305" i="2"/>
  <c r="BH305" i="2"/>
  <c r="BG305" i="2"/>
  <c r="BF305" i="2"/>
  <c r="T305" i="2"/>
  <c r="R305" i="2"/>
  <c r="P305" i="2"/>
  <c r="BK305" i="2"/>
  <c r="J305" i="2"/>
  <c r="BE305" i="2" s="1"/>
  <c r="BI302" i="2"/>
  <c r="BH302" i="2"/>
  <c r="BG302" i="2"/>
  <c r="BF302" i="2"/>
  <c r="T302" i="2"/>
  <c r="R302" i="2"/>
  <c r="P302" i="2"/>
  <c r="BK302" i="2"/>
  <c r="J302" i="2"/>
  <c r="BE302" i="2" s="1"/>
  <c r="BI300" i="2"/>
  <c r="BH300" i="2"/>
  <c r="BG300" i="2"/>
  <c r="BF300" i="2"/>
  <c r="T300" i="2"/>
  <c r="R300" i="2"/>
  <c r="P300" i="2"/>
  <c r="BK300" i="2"/>
  <c r="J300" i="2"/>
  <c r="BE300" i="2" s="1"/>
  <c r="BI297" i="2"/>
  <c r="BH297" i="2"/>
  <c r="BG297" i="2"/>
  <c r="BF297" i="2"/>
  <c r="T297" i="2"/>
  <c r="R297" i="2"/>
  <c r="P297" i="2"/>
  <c r="BK297" i="2"/>
  <c r="J297" i="2"/>
  <c r="BE297" i="2" s="1"/>
  <c r="BI288" i="2"/>
  <c r="BH288" i="2"/>
  <c r="BG288" i="2"/>
  <c r="BF288" i="2"/>
  <c r="BE288" i="2"/>
  <c r="T288" i="2"/>
  <c r="R288" i="2"/>
  <c r="P288" i="2"/>
  <c r="BK288" i="2"/>
  <c r="J288" i="2"/>
  <c r="BI279" i="2"/>
  <c r="BH279" i="2"/>
  <c r="BG279" i="2"/>
  <c r="BF279" i="2"/>
  <c r="T279" i="2"/>
  <c r="T278" i="2" s="1"/>
  <c r="R279" i="2"/>
  <c r="R278" i="2" s="1"/>
  <c r="P279" i="2"/>
  <c r="BK279" i="2"/>
  <c r="BK278" i="2" s="1"/>
  <c r="J278" i="2" s="1"/>
  <c r="J279" i="2"/>
  <c r="BE279" i="2" s="1"/>
  <c r="J67" i="2"/>
  <c r="BI277" i="2"/>
  <c r="BH277" i="2"/>
  <c r="BG277" i="2"/>
  <c r="BF277" i="2"/>
  <c r="T277" i="2"/>
  <c r="R277" i="2"/>
  <c r="P277" i="2"/>
  <c r="BK277" i="2"/>
  <c r="J277" i="2"/>
  <c r="BE277" i="2" s="1"/>
  <c r="BI275" i="2"/>
  <c r="BH275" i="2"/>
  <c r="BG275" i="2"/>
  <c r="BF275" i="2"/>
  <c r="BE275" i="2"/>
  <c r="T275" i="2"/>
  <c r="R275" i="2"/>
  <c r="P275" i="2"/>
  <c r="BK275" i="2"/>
  <c r="J275" i="2"/>
  <c r="BI273" i="2"/>
  <c r="BH273" i="2"/>
  <c r="BG273" i="2"/>
  <c r="BF273" i="2"/>
  <c r="BE273" i="2"/>
  <c r="T273" i="2"/>
  <c r="R273" i="2"/>
  <c r="P273" i="2"/>
  <c r="BK273" i="2"/>
  <c r="J273" i="2"/>
  <c r="BI264" i="2"/>
  <c r="BH264" i="2"/>
  <c r="BG264" i="2"/>
  <c r="BF264" i="2"/>
  <c r="BE264" i="2"/>
  <c r="T264" i="2"/>
  <c r="R264" i="2"/>
  <c r="P264" i="2"/>
  <c r="BK264" i="2"/>
  <c r="J264" i="2"/>
  <c r="BI256" i="2"/>
  <c r="BH256" i="2"/>
  <c r="BG256" i="2"/>
  <c r="BF256" i="2"/>
  <c r="BE256" i="2"/>
  <c r="T256" i="2"/>
  <c r="R256" i="2"/>
  <c r="P256" i="2"/>
  <c r="BK256" i="2"/>
  <c r="J256" i="2"/>
  <c r="BI251" i="2"/>
  <c r="BH251" i="2"/>
  <c r="BG251" i="2"/>
  <c r="BF251" i="2"/>
  <c r="BE251" i="2"/>
  <c r="T251" i="2"/>
  <c r="R251" i="2"/>
  <c r="P251" i="2"/>
  <c r="BK251" i="2"/>
  <c r="J251" i="2"/>
  <c r="BI248" i="2"/>
  <c r="BH248" i="2"/>
  <c r="BG248" i="2"/>
  <c r="BF248" i="2"/>
  <c r="BE248" i="2"/>
  <c r="T248" i="2"/>
  <c r="R248" i="2"/>
  <c r="P248" i="2"/>
  <c r="BK248" i="2"/>
  <c r="J248" i="2"/>
  <c r="BI239" i="2"/>
  <c r="BH239" i="2"/>
  <c r="BG239" i="2"/>
  <c r="BF239" i="2"/>
  <c r="BE239" i="2"/>
  <c r="T239" i="2"/>
  <c r="T238" i="2" s="1"/>
  <c r="R239" i="2"/>
  <c r="P239" i="2"/>
  <c r="P238" i="2" s="1"/>
  <c r="BK239" i="2"/>
  <c r="BK238" i="2" s="1"/>
  <c r="J239" i="2"/>
  <c r="BI236" i="2"/>
  <c r="BH236" i="2"/>
  <c r="BG236" i="2"/>
  <c r="BF236" i="2"/>
  <c r="BE236" i="2"/>
  <c r="T236" i="2"/>
  <c r="T235" i="2" s="1"/>
  <c r="R236" i="2"/>
  <c r="R235" i="2" s="1"/>
  <c r="P236" i="2"/>
  <c r="P235" i="2" s="1"/>
  <c r="BK236" i="2"/>
  <c r="BK235" i="2" s="1"/>
  <c r="J235" i="2" s="1"/>
  <c r="J64" i="2" s="1"/>
  <c r="J236" i="2"/>
  <c r="BI230" i="2"/>
  <c r="BH230" i="2"/>
  <c r="BG230" i="2"/>
  <c r="BF230" i="2"/>
  <c r="T230" i="2"/>
  <c r="R230" i="2"/>
  <c r="P230" i="2"/>
  <c r="BK230" i="2"/>
  <c r="J230" i="2"/>
  <c r="BE230" i="2" s="1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BE225" i="2"/>
  <c r="T225" i="2"/>
  <c r="R225" i="2"/>
  <c r="P225" i="2"/>
  <c r="BK225" i="2"/>
  <c r="J225" i="2"/>
  <c r="BI224" i="2"/>
  <c r="BH224" i="2"/>
  <c r="BG224" i="2"/>
  <c r="BF224" i="2"/>
  <c r="T224" i="2"/>
  <c r="T223" i="2" s="1"/>
  <c r="R224" i="2"/>
  <c r="R223" i="2" s="1"/>
  <c r="P224" i="2"/>
  <c r="BK224" i="2"/>
  <c r="BK223" i="2" s="1"/>
  <c r="J223" i="2" s="1"/>
  <c r="J63" i="2" s="1"/>
  <c r="J224" i="2"/>
  <c r="BE224" i="2" s="1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BE213" i="2"/>
  <c r="T213" i="2"/>
  <c r="R213" i="2"/>
  <c r="P213" i="2"/>
  <c r="BK213" i="2"/>
  <c r="J213" i="2"/>
  <c r="BI211" i="2"/>
  <c r="BH211" i="2"/>
  <c r="BG211" i="2"/>
  <c r="BF211" i="2"/>
  <c r="T211" i="2"/>
  <c r="R211" i="2"/>
  <c r="P211" i="2"/>
  <c r="BK211" i="2"/>
  <c r="J211" i="2"/>
  <c r="BE211" i="2" s="1"/>
  <c r="BI202" i="2"/>
  <c r="BH202" i="2"/>
  <c r="BG202" i="2"/>
  <c r="BF202" i="2"/>
  <c r="BE202" i="2"/>
  <c r="T202" i="2"/>
  <c r="R202" i="2"/>
  <c r="P202" i="2"/>
  <c r="BK202" i="2"/>
  <c r="J202" i="2"/>
  <c r="BI197" i="2"/>
  <c r="BH197" i="2"/>
  <c r="BG197" i="2"/>
  <c r="BF197" i="2"/>
  <c r="T197" i="2"/>
  <c r="R197" i="2"/>
  <c r="P197" i="2"/>
  <c r="BK197" i="2"/>
  <c r="J197" i="2"/>
  <c r="BE197" i="2" s="1"/>
  <c r="BI188" i="2"/>
  <c r="BH188" i="2"/>
  <c r="BG188" i="2"/>
  <c r="BF188" i="2"/>
  <c r="BE188" i="2"/>
  <c r="T188" i="2"/>
  <c r="R188" i="2"/>
  <c r="P188" i="2"/>
  <c r="BK188" i="2"/>
  <c r="J188" i="2"/>
  <c r="BI180" i="2"/>
  <c r="BH180" i="2"/>
  <c r="BG180" i="2"/>
  <c r="BF180" i="2"/>
  <c r="T180" i="2"/>
  <c r="R180" i="2"/>
  <c r="P180" i="2"/>
  <c r="BK180" i="2"/>
  <c r="J180" i="2"/>
  <c r="BE180" i="2" s="1"/>
  <c r="BI173" i="2"/>
  <c r="BH173" i="2"/>
  <c r="BG173" i="2"/>
  <c r="BF173" i="2"/>
  <c r="BE173" i="2"/>
  <c r="T173" i="2"/>
  <c r="R173" i="2"/>
  <c r="P173" i="2"/>
  <c r="BK173" i="2"/>
  <c r="J173" i="2"/>
  <c r="BI166" i="2"/>
  <c r="BH166" i="2"/>
  <c r="BG166" i="2"/>
  <c r="BF166" i="2"/>
  <c r="BE166" i="2"/>
  <c r="T166" i="2"/>
  <c r="R166" i="2"/>
  <c r="P166" i="2"/>
  <c r="BK166" i="2"/>
  <c r="J166" i="2"/>
  <c r="BI163" i="2"/>
  <c r="BH163" i="2"/>
  <c r="BG163" i="2"/>
  <c r="BF163" i="2"/>
  <c r="BE163" i="2"/>
  <c r="T163" i="2"/>
  <c r="R163" i="2"/>
  <c r="P163" i="2"/>
  <c r="BK163" i="2"/>
  <c r="J163" i="2"/>
  <c r="BI161" i="2"/>
  <c r="BH161" i="2"/>
  <c r="BG161" i="2"/>
  <c r="BF161" i="2"/>
  <c r="BE161" i="2"/>
  <c r="T161" i="2"/>
  <c r="T160" i="2" s="1"/>
  <c r="R161" i="2"/>
  <c r="R160" i="2" s="1"/>
  <c r="P161" i="2"/>
  <c r="BK161" i="2"/>
  <c r="J161" i="2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 s="1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 s="1"/>
  <c r="BI125" i="2"/>
  <c r="BH125" i="2"/>
  <c r="BG125" i="2"/>
  <c r="BF125" i="2"/>
  <c r="T125" i="2"/>
  <c r="R125" i="2"/>
  <c r="R124" i="2" s="1"/>
  <c r="P125" i="2"/>
  <c r="P124" i="2" s="1"/>
  <c r="BK125" i="2"/>
  <c r="J125" i="2"/>
  <c r="BE125" i="2" s="1"/>
  <c r="BI123" i="2"/>
  <c r="BH123" i="2"/>
  <c r="BG123" i="2"/>
  <c r="BF123" i="2"/>
  <c r="BE123" i="2"/>
  <c r="T123" i="2"/>
  <c r="R123" i="2"/>
  <c r="P123" i="2"/>
  <c r="BK123" i="2"/>
  <c r="J123" i="2"/>
  <c r="BI121" i="2"/>
  <c r="BH121" i="2"/>
  <c r="BG121" i="2"/>
  <c r="BF121" i="2"/>
  <c r="T121" i="2"/>
  <c r="R121" i="2"/>
  <c r="P121" i="2"/>
  <c r="BK121" i="2"/>
  <c r="J121" i="2"/>
  <c r="BE121" i="2" s="1"/>
  <c r="BI116" i="2"/>
  <c r="BH116" i="2"/>
  <c r="BG116" i="2"/>
  <c r="BF116" i="2"/>
  <c r="BE116" i="2"/>
  <c r="T116" i="2"/>
  <c r="R116" i="2"/>
  <c r="P116" i="2"/>
  <c r="P115" i="2" s="1"/>
  <c r="BK116" i="2"/>
  <c r="BK115" i="2" s="1"/>
  <c r="J115" i="2" s="1"/>
  <c r="J60" i="2" s="1"/>
  <c r="J116" i="2"/>
  <c r="BI113" i="2"/>
  <c r="BH113" i="2"/>
  <c r="BG113" i="2"/>
  <c r="BF113" i="2"/>
  <c r="T113" i="2"/>
  <c r="R113" i="2"/>
  <c r="P113" i="2"/>
  <c r="BK113" i="2"/>
  <c r="J113" i="2"/>
  <c r="BE113" i="2" s="1"/>
  <c r="BI104" i="2"/>
  <c r="BH104" i="2"/>
  <c r="BG104" i="2"/>
  <c r="BF104" i="2"/>
  <c r="T104" i="2"/>
  <c r="R104" i="2"/>
  <c r="R103" i="2" s="1"/>
  <c r="P104" i="2"/>
  <c r="P103" i="2" s="1"/>
  <c r="BK104" i="2"/>
  <c r="J104" i="2"/>
  <c r="BE104" i="2" s="1"/>
  <c r="BI101" i="2"/>
  <c r="BH101" i="2"/>
  <c r="BG101" i="2"/>
  <c r="BF101" i="2"/>
  <c r="BE101" i="2"/>
  <c r="T101" i="2"/>
  <c r="R101" i="2"/>
  <c r="P101" i="2"/>
  <c r="BK101" i="2"/>
  <c r="J101" i="2"/>
  <c r="BI98" i="2"/>
  <c r="BH98" i="2"/>
  <c r="BG98" i="2"/>
  <c r="F32" i="2" s="1"/>
  <c r="BB52" i="1" s="1"/>
  <c r="BB51" i="1" s="1"/>
  <c r="BF98" i="2"/>
  <c r="T98" i="2"/>
  <c r="T97" i="2" s="1"/>
  <c r="R98" i="2"/>
  <c r="R97" i="2" s="1"/>
  <c r="P98" i="2"/>
  <c r="BK98" i="2"/>
  <c r="J98" i="2"/>
  <c r="BE98" i="2" s="1"/>
  <c r="J91" i="2"/>
  <c r="F91" i="2"/>
  <c r="F89" i="2"/>
  <c r="E87" i="2"/>
  <c r="E85" i="2"/>
  <c r="J51" i="2"/>
  <c r="F51" i="2"/>
  <c r="F49" i="2"/>
  <c r="E47" i="2"/>
  <c r="E45" i="2"/>
  <c r="J18" i="2"/>
  <c r="E18" i="2"/>
  <c r="F52" i="2" s="1"/>
  <c r="J17" i="2"/>
  <c r="J12" i="2"/>
  <c r="J89" i="2" s="1"/>
  <c r="E7" i="2"/>
  <c r="AS51" i="1"/>
  <c r="AT54" i="1"/>
  <c r="L47" i="1"/>
  <c r="AM46" i="1"/>
  <c r="L46" i="1"/>
  <c r="AM44" i="1"/>
  <c r="L44" i="1"/>
  <c r="L42" i="1"/>
  <c r="L41" i="1"/>
  <c r="F30" i="2" l="1"/>
  <c r="AZ52" i="1" s="1"/>
  <c r="J30" i="2"/>
  <c r="AV52" i="1" s="1"/>
  <c r="AX51" i="1"/>
  <c r="W28" i="1"/>
  <c r="F33" i="2"/>
  <c r="BC52" i="1" s="1"/>
  <c r="BC51" i="1" s="1"/>
  <c r="T306" i="2"/>
  <c r="T237" i="2" s="1"/>
  <c r="R313" i="2"/>
  <c r="T327" i="2"/>
  <c r="P340" i="2"/>
  <c r="R82" i="5"/>
  <c r="R81" i="5" s="1"/>
  <c r="J238" i="2"/>
  <c r="J66" i="2" s="1"/>
  <c r="F30" i="3"/>
  <c r="AZ53" i="1" s="1"/>
  <c r="J30" i="3"/>
  <c r="AV53" i="1" s="1"/>
  <c r="AT53" i="1" s="1"/>
  <c r="F92" i="2"/>
  <c r="BK97" i="2"/>
  <c r="F34" i="2"/>
  <c r="BD52" i="1" s="1"/>
  <c r="BD51" i="1" s="1"/>
  <c r="W30" i="1" s="1"/>
  <c r="T103" i="2"/>
  <c r="T96" i="2" s="1"/>
  <c r="R115" i="2"/>
  <c r="R96" i="2" s="1"/>
  <c r="R95" i="2" s="1"/>
  <c r="T124" i="2"/>
  <c r="BK160" i="2"/>
  <c r="J160" i="2" s="1"/>
  <c r="J62" i="2" s="1"/>
  <c r="P223" i="2"/>
  <c r="R238" i="2"/>
  <c r="R237" i="2" s="1"/>
  <c r="P278" i="2"/>
  <c r="P237" i="2" s="1"/>
  <c r="BK306" i="2"/>
  <c r="J306" i="2" s="1"/>
  <c r="J68" i="2" s="1"/>
  <c r="T313" i="2"/>
  <c r="BK327" i="2"/>
  <c r="J327" i="2" s="1"/>
  <c r="J70" i="2" s="1"/>
  <c r="BK79" i="4"/>
  <c r="J80" i="4"/>
  <c r="J58" i="4" s="1"/>
  <c r="J30" i="5"/>
  <c r="AV55" i="1" s="1"/>
  <c r="AT55" i="1" s="1"/>
  <c r="F30" i="5"/>
  <c r="AZ55" i="1" s="1"/>
  <c r="J49" i="2"/>
  <c r="P97" i="2"/>
  <c r="P96" i="2" s="1"/>
  <c r="J31" i="2"/>
  <c r="AW52" i="1" s="1"/>
  <c r="F31" i="2"/>
  <c r="BA52" i="1" s="1"/>
  <c r="BK103" i="2"/>
  <c r="J103" i="2" s="1"/>
  <c r="J59" i="2" s="1"/>
  <c r="T115" i="2"/>
  <c r="BK124" i="2"/>
  <c r="J124" i="2" s="1"/>
  <c r="J61" i="2" s="1"/>
  <c r="P160" i="2"/>
  <c r="BK82" i="5"/>
  <c r="J83" i="5"/>
  <c r="J58" i="5" s="1"/>
  <c r="J49" i="3"/>
  <c r="BK79" i="3"/>
  <c r="F31" i="5"/>
  <c r="BA55" i="1" s="1"/>
  <c r="F75" i="4"/>
  <c r="F75" i="3"/>
  <c r="J72" i="4"/>
  <c r="F30" i="4"/>
  <c r="AZ54" i="1" s="1"/>
  <c r="E71" i="5"/>
  <c r="T95" i="2" l="1"/>
  <c r="BK78" i="3"/>
  <c r="J78" i="3" s="1"/>
  <c r="J79" i="3"/>
  <c r="J57" i="3" s="1"/>
  <c r="BK78" i="4"/>
  <c r="J78" i="4" s="1"/>
  <c r="J79" i="4"/>
  <c r="J57" i="4" s="1"/>
  <c r="J97" i="2"/>
  <c r="J58" i="2" s="1"/>
  <c r="BK96" i="2"/>
  <c r="BK237" i="2"/>
  <c r="J237" i="2" s="1"/>
  <c r="J65" i="2" s="1"/>
  <c r="P95" i="2"/>
  <c r="AU52" i="1" s="1"/>
  <c r="AU51" i="1" s="1"/>
  <c r="BA51" i="1"/>
  <c r="W29" i="1"/>
  <c r="AY51" i="1"/>
  <c r="AT52" i="1"/>
  <c r="BK81" i="5"/>
  <c r="J81" i="5" s="1"/>
  <c r="J82" i="5"/>
  <c r="J57" i="5" s="1"/>
  <c r="AZ51" i="1"/>
  <c r="BK95" i="2" l="1"/>
  <c r="J95" i="2" s="1"/>
  <c r="J96" i="2"/>
  <c r="J57" i="2" s="1"/>
  <c r="AV51" i="1"/>
  <c r="W26" i="1"/>
  <c r="AW51" i="1"/>
  <c r="AK27" i="1" s="1"/>
  <c r="W27" i="1"/>
  <c r="J56" i="3"/>
  <c r="J27" i="3"/>
  <c r="J56" i="4"/>
  <c r="J27" i="4"/>
  <c r="J56" i="5"/>
  <c r="J27" i="5"/>
  <c r="AG53" i="1" l="1"/>
  <c r="AN53" i="1" s="1"/>
  <c r="J36" i="3"/>
  <c r="AT51" i="1"/>
  <c r="AK26" i="1"/>
  <c r="AG55" i="1"/>
  <c r="AN55" i="1" s="1"/>
  <c r="J36" i="5"/>
  <c r="AG54" i="1"/>
  <c r="AN54" i="1" s="1"/>
  <c r="J36" i="4"/>
  <c r="J56" i="2"/>
  <c r="J27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<sst xmlns="http://schemas.openxmlformats.org/spreadsheetml/2006/main" count="5479" uniqueCount="1002">
  <si>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</si>
  <si>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</si>
  <si>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</si>
  <si>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</si>
  <si>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</si>
  <si>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</si>
  <si>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</si>
  <si>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{0ba4fc2a-86e6-42cc-b676-c6bcce0dbc74}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</si>
  <si>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</si>
  <si>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</si>
  <si>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</si>
  <si>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</si>
  <si>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</si>
  <si>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</si>
  <si>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</si>
  <si>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</si>
  <si>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</si>
  <si>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</si>
  <si>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</si>
  <si>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Chrudim - rekonstrukce rozvodů ZTI a ÚT,čp.828,Městský park,SV část</t>
  </si>
  <si>
    <t>KSO:</t>
  </si>
  <si>
    <t/>
  </si>
  <si>
    <t>CC-CZ:</t>
  </si>
  <si>
    <t>Místo:</t>
  </si>
  <si>
    <t xml:space="preserve"> </t>
  </si>
  <si>
    <t>Datum:</t>
  </si>
  <si>
    <t>6. 2. 2018</t>
  </si>
  <si>
    <t>Zadavatel:</t>
  </si>
  <si>
    <t>IČ:</t>
  </si>
  <si>
    <t>Město Chrudim,Resselovo náměstí 77,Chrudim</t>
  </si>
  <si>
    <t>DIČ:</t>
  </si>
  <si>
    <t>Uchazeč:</t>
  </si>
  <si>
    <t>Vyplň údaj</t>
  </si>
  <si>
    <t>Projektant:</t>
  </si>
  <si>
    <t>CODE,s.r.o.,Na Vrtálně 84,Pardubice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</si>
  <si>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</si>
  <si>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</si>
  <si>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</si>
  <si>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</si>
  <si>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</si>
  <si>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</si>
  <si>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</si>
  <si>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</si>
  <si>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</si>
  <si>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</si>
  <si>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</si>
  <si>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</si>
  <si>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</si>
  <si>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</si>
  <si>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</si>
  <si>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</si>
  <si>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</si>
  <si>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</si>
  <si>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</si>
  <si>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</si>
  <si>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</si>
  <si>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</si>
  <si>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</si>
  <si>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</si>
  <si>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</si>
  <si>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</si>
  <si>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</si>
  <si>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</si>
  <si>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</si>
  <si>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</si>
  <si>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</si>
  <si>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</si>
  <si>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</si>
  <si>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</si>
  <si>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</si>
  <si>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</si>
  <si>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</si>
  <si>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</si>
  <si>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</si>
  <si>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</si>
  <si>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</si>
  <si>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</si>
  <si>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</si>
  <si>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</si>
  <si>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{e6695a6a-6a05-4c2e-9d8e-9469ba508526}</t>
  </si>
  <si>
    <t>2</t>
  </si>
  <si>
    <t>Zdravotechnika</t>
  </si>
  <si>
    <t>{a2451ca3-f1bd-48bd-85cf-c9647c877e40}</t>
  </si>
  <si>
    <t>3</t>
  </si>
  <si>
    <t>Topení</t>
  </si>
  <si>
    <t>{1e2b5fef-3269-40e2-93ff-abc0ea87974d}</t>
  </si>
  <si>
    <t>4</t>
  </si>
  <si>
    <t>Vedlejší rozpočtové náklady</t>
  </si>
  <si>
    <t>{0fa10793-88f5-4fb7-801d-fedae0eff1d4}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</si>
  <si>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</si>
  <si>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</si>
  <si>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</si>
  <si>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</si>
  <si>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</si>
  <si>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</si>
  <si>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</si>
  <si>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</si>
  <si>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</si>
  <si>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</si>
  <si>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</si>
  <si>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</si>
  <si>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</si>
  <si>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</si>
  <si>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</si>
  <si>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</si>
  <si>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</si>
  <si>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</si>
  <si>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</si>
  <si>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</si>
  <si>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</si>
  <si>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</si>
  <si>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</si>
  <si>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</si>
  <si>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</si>
  <si>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</si>
  <si>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</si>
  <si>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</si>
  <si>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</si>
  <si>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</si>
  <si>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</si>
  <si>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</si>
  <si>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</si>
  <si>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</si>
  <si>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</si>
  <si>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</si>
  <si>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</si>
  <si>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</si>
  <si>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</si>
  <si>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</si>
  <si>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</si>
  <si>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</si>
  <si>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</si>
  <si>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</si>
  <si>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</si>
  <si>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</si>
  <si>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</si>
  <si>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</si>
  <si>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</si>
  <si>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</si>
  <si>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</si>
  <si>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</si>
  <si>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</si>
  <si>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</si>
  <si>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2017 01</t>
  </si>
  <si>
    <t>-304309268</t>
  </si>
  <si>
    <t>VV</t>
  </si>
  <si>
    <t>Půdorys 1. NP a 2. NP - bourací práce</t>
  </si>
  <si>
    <t>"m.č. 101" 1,5*0,5</t>
  </si>
  <si>
    <t>181951102</t>
  </si>
  <si>
    <t>Úprava pláně v hornině tř. 1 až 4 se zhutněním</t>
  </si>
  <si>
    <t>-180271362</t>
  </si>
  <si>
    <t>1,176/0,1</t>
  </si>
  <si>
    <t>Zakládání</t>
  </si>
  <si>
    <t>273321511</t>
  </si>
  <si>
    <t>Základové desky ze ŽB bez zvýšených nároků na prostředí tř. C 25/30</t>
  </si>
  <si>
    <t>m3</t>
  </si>
  <si>
    <t>-61142727</t>
  </si>
  <si>
    <t>Půdorys 1.NP a 2.NP bourací práce, TZ</t>
  </si>
  <si>
    <t>"101"4,88*0,1</t>
  </si>
  <si>
    <t>"102"3,08*0,1</t>
  </si>
  <si>
    <t>"103"1*0,1</t>
  </si>
  <si>
    <t>"104"1,32*0,1</t>
  </si>
  <si>
    <t>"105"0,74*0,1</t>
  </si>
  <si>
    <t>"106"0,74*0,1</t>
  </si>
  <si>
    <t>Součet</t>
  </si>
  <si>
    <t>273362021</t>
  </si>
  <si>
    <t>Výztuž základových desek svařovanými sítěmi Kari -4/150/150mm</t>
  </si>
  <si>
    <t>t</t>
  </si>
  <si>
    <t>1960966919</t>
  </si>
  <si>
    <t>1,176/0,1*1,35*1,15*1,1*0,001</t>
  </si>
  <si>
    <t>Svislé a kompletní konstrukce</t>
  </si>
  <si>
    <t>5</t>
  </si>
  <si>
    <t>342242221</t>
  </si>
  <si>
    <t xml:space="preserve">Příčky tl 70 mm jednoduché z příčkovek nepálených betonových </t>
  </si>
  <si>
    <t>53241084</t>
  </si>
  <si>
    <t>Půdorys 1.NP a 2.NP nový stav, TZ</t>
  </si>
  <si>
    <t>"101-obezdění potrubí"(0,3+0,3)*0,6</t>
  </si>
  <si>
    <t>"106-sokl"0,85*0,1</t>
  </si>
  <si>
    <t>6</t>
  </si>
  <si>
    <t>388129720</t>
  </si>
  <si>
    <t>Montáž ŽB krycích desek prefabrikovaných kanálů pro IS hmotnosti do 1 t</t>
  </si>
  <si>
    <t>kus</t>
  </si>
  <si>
    <t>-98449123</t>
  </si>
  <si>
    <t>9/0,3</t>
  </si>
  <si>
    <t>7</t>
  </si>
  <si>
    <t>M</t>
  </si>
  <si>
    <t>593852080R</t>
  </si>
  <si>
    <t>deska zákrytová energokanálu  119 x 30 x 10 cm</t>
  </si>
  <si>
    <t>8</t>
  </si>
  <si>
    <t>1720507983</t>
  </si>
  <si>
    <t>Úpravy povrchů, podlahy a osazování výplní</t>
  </si>
  <si>
    <t>611325423</t>
  </si>
  <si>
    <t>Oprava vnitřní vápenocementové štukové omítky stropů v rozsahu plochy do 50%</t>
  </si>
  <si>
    <t>-351293453</t>
  </si>
  <si>
    <t>"m.č. 101" 92,08</t>
  </si>
  <si>
    <t>"m.č. 102" 16,97</t>
  </si>
  <si>
    <t>"m.č. 103" 4,11</t>
  </si>
  <si>
    <t>"m.č. 104" 3,37</t>
  </si>
  <si>
    <t>"m.č. 105" 4,77</t>
  </si>
  <si>
    <t>"m.č. 106" 1,89</t>
  </si>
  <si>
    <t>"m.č. 201" 4,18</t>
  </si>
  <si>
    <t>9</t>
  </si>
  <si>
    <t>612325423</t>
  </si>
  <si>
    <t>Oprava vnitřní vápenocementové štukové omítky stěn v rozsahu plochy do 50%</t>
  </si>
  <si>
    <t>-942482020</t>
  </si>
  <si>
    <t>139,45</t>
  </si>
  <si>
    <t>10</t>
  </si>
  <si>
    <t>631311115</t>
  </si>
  <si>
    <t>Mazanina tl do 80 mm z betonu prostého bez zvýšených nároků na prostředí tř. C 20/25</t>
  </si>
  <si>
    <t>-2116667763</t>
  </si>
  <si>
    <t>"101"(4,88+10,48+8,64)*0,08</t>
  </si>
  <si>
    <t>"102"(3,08+2,2)*0,08</t>
  </si>
  <si>
    <t>"103"(1+1,08)*0,08</t>
  </si>
  <si>
    <t>"104"(1,32+1)*0,08</t>
  </si>
  <si>
    <t>"105"(0,74+0,76)*0,08</t>
  </si>
  <si>
    <t>"106"(0,74+0,65)*0,08</t>
  </si>
  <si>
    <t>11</t>
  </si>
  <si>
    <t>631319011</t>
  </si>
  <si>
    <t>Příplatek k mazanině tl do 80 mm za přehlazení povrchu</t>
  </si>
  <si>
    <t>698499342</t>
  </si>
  <si>
    <t>2,925</t>
  </si>
  <si>
    <t>12</t>
  </si>
  <si>
    <t>631319171</t>
  </si>
  <si>
    <t>Příplatek k mazanině tl do 80 mm za stržení povrchu spodní vrstvy před vložením výztuže</t>
  </si>
  <si>
    <t>346998089</t>
  </si>
  <si>
    <t>13</t>
  </si>
  <si>
    <t>631319195</t>
  </si>
  <si>
    <t>Příplatek k mazanině tl do 80 mm za plochu do 5 m2</t>
  </si>
  <si>
    <t>-1964200442</t>
  </si>
  <si>
    <t>14</t>
  </si>
  <si>
    <t>631362021</t>
  </si>
  <si>
    <t>Výztuž mazanin svařovanými sítěmi Kari</t>
  </si>
  <si>
    <t>-2048798105</t>
  </si>
  <si>
    <t>123,19*1,35*1,1*1,1*0,001</t>
  </si>
  <si>
    <t>637211121</t>
  </si>
  <si>
    <t>Okapový chodník z betonových dlaždic tl 40 mm kladených do písku se zalitím spár MC</t>
  </si>
  <si>
    <t>293441466</t>
  </si>
  <si>
    <t>Půdorys 1.NP a 2.NP navržené řešení, TZ</t>
  </si>
  <si>
    <t>1,5*0,5</t>
  </si>
  <si>
    <t>16</t>
  </si>
  <si>
    <t>637311122</t>
  </si>
  <si>
    <t>Okapový chodník z betonových chodníkových obrubníků stojatých lože beton</t>
  </si>
  <si>
    <t>m</t>
  </si>
  <si>
    <t>-1745455866</t>
  </si>
  <si>
    <t>1,5</t>
  </si>
  <si>
    <t>Ostatní konstrukce a práce, bourání</t>
  </si>
  <si>
    <t>17</t>
  </si>
  <si>
    <t>952901111</t>
  </si>
  <si>
    <t>Vyčištění budov bytové a občanské výstavby při výšce podlaží do 4 m</t>
  </si>
  <si>
    <t>628901400</t>
  </si>
  <si>
    <t>123,19+4,18</t>
  </si>
  <si>
    <t>18</t>
  </si>
  <si>
    <t>963051113</t>
  </si>
  <si>
    <t>Bourání ŽB stropů deskových tl přes 80 mm</t>
  </si>
  <si>
    <t>17435026</t>
  </si>
  <si>
    <t>"m.č. 101" 8,64*0,1</t>
  </si>
  <si>
    <t>19</t>
  </si>
  <si>
    <t>965042121</t>
  </si>
  <si>
    <t>Bourání podkladů pod dlažby nebo mazanin betonových nebo z litého asfaltu tl do 100 mm pl do 1 m2</t>
  </si>
  <si>
    <t>594296077</t>
  </si>
  <si>
    <t>"m.č. 103" 1*0,18</t>
  </si>
  <si>
    <t>"m.č. 104" 1*0,08</t>
  </si>
  <si>
    <t>"m.č. 105" 0,74*0,17+0,76*0,07</t>
  </si>
  <si>
    <t>"m.č. 106" 0,74*0,18+0,65*0,08</t>
  </si>
  <si>
    <t>20</t>
  </si>
  <si>
    <t>965042131</t>
  </si>
  <si>
    <t>Bourání podkladů pod dlažby nebo mazanin betonových nebo z litého asfaltu tl do 100 mm pl do 4 m2</t>
  </si>
  <si>
    <t>1226425754</t>
  </si>
  <si>
    <t>"m.č. 102" 3,08*0,18+2,2*0,08</t>
  </si>
  <si>
    <t>"m.č. 103" 1,08*0,08</t>
  </si>
  <si>
    <t>"m.č. 104" 1,32*0,18</t>
  </si>
  <si>
    <t>"m.č. 106" 1,89*0,015</t>
  </si>
  <si>
    <t>965042141</t>
  </si>
  <si>
    <t>Bourání podkladů pod dlažby nebo mazanin betonových nebo z litého asfaltu tl do 100 mm pl přes 4 m2</t>
  </si>
  <si>
    <t>1812149638</t>
  </si>
  <si>
    <t>"m.č. 101" 4,88*0,18+10,48*0,08+8,64*0,08</t>
  </si>
  <si>
    <t xml:space="preserve">"m.č. 102" </t>
  </si>
  <si>
    <t>"m.č. 103" 4,11*0,015</t>
  </si>
  <si>
    <t>"m.č. 105" 4,77*0,02</t>
  </si>
  <si>
    <t>22</t>
  </si>
  <si>
    <t>965049111</t>
  </si>
  <si>
    <t>Příplatek k bourání betonových mazanin za bourání mazanin se svařovanou sítí tl do 100 mm</t>
  </si>
  <si>
    <t>1726455474</t>
  </si>
  <si>
    <t>"m.č. 101" 4,88*0,18+10,48*0,08++8,64*0,08</t>
  </si>
  <si>
    <t>"m.č. 103" 1*0,195+1,08*0,08</t>
  </si>
  <si>
    <t>"m.č. 104" 1,32*0,18+1*0,08</t>
  </si>
  <si>
    <t>23</t>
  </si>
  <si>
    <t>971042361</t>
  </si>
  <si>
    <t>Vybourání otvorů v betonových příčkách a zdech pl do 0,09 m2 tl do 600 mm</t>
  </si>
  <si>
    <t>1532394186</t>
  </si>
  <si>
    <t>"m.č. 101" 2</t>
  </si>
  <si>
    <t>"m.č. 101" 1</t>
  </si>
  <si>
    <t>24</t>
  </si>
  <si>
    <t>977211111</t>
  </si>
  <si>
    <t>Řezání ŽB kcí hl do 200 mm stěnovou pilou do průměru výztuže 16 mm</t>
  </si>
  <si>
    <t>1063595026</t>
  </si>
  <si>
    <t>"m.č. 101" 0,22+2*0,15+0,6+2*3,175+2*0,15+0,6+2*7,18+2*3,95+2*0,15+0,15+0,47+2*0,22+0,45+4,6+3,15+1,25+0,45+0,9+0,15</t>
  </si>
  <si>
    <t>"m.č. 102" (0,437+2,23+4*0,15+2*0,6+0,95+0,25)*2</t>
  </si>
  <si>
    <t>"m.č. 103" 0,9+0,5+0,3+0,7+0,85</t>
  </si>
  <si>
    <t>"m.č. 104" 2*2,7</t>
  </si>
  <si>
    <t>"m.č. 105" 2*1,4+1,2+0,25+0,3</t>
  </si>
  <si>
    <t>"m.č. 106" 0,9</t>
  </si>
  <si>
    <t>25</t>
  </si>
  <si>
    <t>978012161</t>
  </si>
  <si>
    <t>Otlučení vnitřní vápenné nebo vápenocementové omítky stropů rákosových v rozsahu do 50 %</t>
  </si>
  <si>
    <t>848627097</t>
  </si>
  <si>
    <t>127,37</t>
  </si>
  <si>
    <t>26</t>
  </si>
  <si>
    <t>978013161</t>
  </si>
  <si>
    <t>Otlučení vnitřní vápenné nebo vápenocementové omítky stěn v rozsahu do 50 %</t>
  </si>
  <si>
    <t>-427621456</t>
  </si>
  <si>
    <t>27</t>
  </si>
  <si>
    <t>978059541</t>
  </si>
  <si>
    <t>Odsekání a odebrání obkladů stěn z vnitřních obkládaček plochy přes 1 m2</t>
  </si>
  <si>
    <t>-1331715157</t>
  </si>
  <si>
    <t>"m.č. 101" 3*1,5</t>
  </si>
  <si>
    <t>"m.č. 102" 1,8*1,5</t>
  </si>
  <si>
    <t>"m.č. 103" (2,2+1,5)*2*1,5+(1,1+0,9)*2*1,5-2*0,6*1,5</t>
  </si>
  <si>
    <t>"m.č. 106" (2,3+0,9)*2*2-0,6*2</t>
  </si>
  <si>
    <t>"m.č. 201" (1,1+1,5+0,615)*1,35</t>
  </si>
  <si>
    <t>997</t>
  </si>
  <si>
    <t>Přesun sutě</t>
  </si>
  <si>
    <t>28</t>
  </si>
  <si>
    <t>997013112</t>
  </si>
  <si>
    <t>Vnitrostaveništní doprava suti a vybouraných hmot pro budovy v do 9 m s použitím mechanizace</t>
  </si>
  <si>
    <t>729206577</t>
  </si>
  <si>
    <t>29</t>
  </si>
  <si>
    <t>997013501</t>
  </si>
  <si>
    <t>Odvoz suti a vybouraných hmot na skládku nebo meziskládku do 1 km se složením</t>
  </si>
  <si>
    <t>-1003283831</t>
  </si>
  <si>
    <t>30</t>
  </si>
  <si>
    <t>997013509</t>
  </si>
  <si>
    <t>Příplatek k odvozu suti a vybouraných hmot na skládku ZKD 1 km přes 1 km</t>
  </si>
  <si>
    <t>418067905</t>
  </si>
  <si>
    <t>29*21,113</t>
  </si>
  <si>
    <t>31</t>
  </si>
  <si>
    <t>997013822</t>
  </si>
  <si>
    <t>Poplatek za uložení stavebního odpadu s oleji nebo ropnými látkami na skládce (skládkovné)</t>
  </si>
  <si>
    <t>-1201412249</t>
  </si>
  <si>
    <t>0,082</t>
  </si>
  <si>
    <t>32</t>
  </si>
  <si>
    <t>997013831</t>
  </si>
  <si>
    <t>Poplatek za uložení stavebního směsného odpadu na skládce (skládkovné)</t>
  </si>
  <si>
    <t>1503440861</t>
  </si>
  <si>
    <t>"celkem" 21,113</t>
  </si>
  <si>
    <t>"lepenka" -0,082</t>
  </si>
  <si>
    <t>"truhlářské konstrukce" -0,41</t>
  </si>
  <si>
    <t>998</t>
  </si>
  <si>
    <t>Přesun hmot</t>
  </si>
  <si>
    <t>33</t>
  </si>
  <si>
    <t>998011002</t>
  </si>
  <si>
    <t>Přesun hmot pro budovy zděné v do 12 m</t>
  </si>
  <si>
    <t>964992157</t>
  </si>
  <si>
    <t>PSV</t>
  </si>
  <si>
    <t>Práce a dodávky PSV</t>
  </si>
  <si>
    <t>711</t>
  </si>
  <si>
    <t>Izolace proti vodě, vlhkosti a plynům</t>
  </si>
  <si>
    <t>34</t>
  </si>
  <si>
    <t>711111001</t>
  </si>
  <si>
    <t>Provedení izolace proti zemní vlhkosti vodorovné za studena nátěrem penetračním</t>
  </si>
  <si>
    <t>-821919973</t>
  </si>
  <si>
    <t>"101"4,88*1,1</t>
  </si>
  <si>
    <t>"102"3,08*1,1</t>
  </si>
  <si>
    <t>"103"1*1,1</t>
  </si>
  <si>
    <t>"104"1,32*1,1</t>
  </si>
  <si>
    <t>"105"0,74*1,1</t>
  </si>
  <si>
    <t>"106"0,74*1,1</t>
  </si>
  <si>
    <t>35</t>
  </si>
  <si>
    <t>111631500</t>
  </si>
  <si>
    <t xml:space="preserve">lak asfaltový </t>
  </si>
  <si>
    <t>2109871067</t>
  </si>
  <si>
    <t>P</t>
  </si>
  <si>
    <t>Poznámka k položce:
Spotřeba 0,3-0,4kg/m2 dle povrchu, ředidlo technický benzín</t>
  </si>
  <si>
    <t>12,936*0,0003</t>
  </si>
  <si>
    <t>36</t>
  </si>
  <si>
    <t>711113115</t>
  </si>
  <si>
    <t>Izolace proti zemní vlhkosti na vodorovné ploše za studena těsnicí hmotou,vč.všech systémových detailů</t>
  </si>
  <si>
    <t>-1363954867</t>
  </si>
  <si>
    <t>"103"4,11</t>
  </si>
  <si>
    <t>"106"1,89</t>
  </si>
  <si>
    <t>37</t>
  </si>
  <si>
    <t>711113125</t>
  </si>
  <si>
    <t>Izolace proti zemní vlhkosti na svislé ploše za studena těsnicí hmotou,vč.všech systémových detailů</t>
  </si>
  <si>
    <t>-1922383204</t>
  </si>
  <si>
    <t>"101"1,6*1,5</t>
  </si>
  <si>
    <t>"102"1,8*1,5</t>
  </si>
  <si>
    <t>"103"1,6*1,5</t>
  </si>
  <si>
    <t>"106"(0,85+2,25)*2*2-0,6*2+0,85*0,2</t>
  </si>
  <si>
    <t>"201"1,6*1,35</t>
  </si>
  <si>
    <t>38</t>
  </si>
  <si>
    <t>711131811</t>
  </si>
  <si>
    <t>Odstranění izolace proti zemní vlhkosti vodorovné</t>
  </si>
  <si>
    <t>1331492129</t>
  </si>
  <si>
    <t>"m.č. 101" 4,88+8,64</t>
  </si>
  <si>
    <t>"m.č. 102" 3,08</t>
  </si>
  <si>
    <t>"m.č. 103" 1</t>
  </si>
  <si>
    <t>"m.č. 104" 1,32</t>
  </si>
  <si>
    <t>"m.č. 105" 0,74</t>
  </si>
  <si>
    <t>"m.č. 106" 0,74</t>
  </si>
  <si>
    <t>39</t>
  </si>
  <si>
    <t>711141559R</t>
  </si>
  <si>
    <t>Provedení izolace proti zemní vlhkosti pásy přitavením vodorovné NAIP,vč.napojení na stávající izolaci</t>
  </si>
  <si>
    <t>110734575</t>
  </si>
  <si>
    <t>12,936</t>
  </si>
  <si>
    <t>40</t>
  </si>
  <si>
    <t>628522590</t>
  </si>
  <si>
    <t>pás asfaltovaný modifikovaný s polyetsterovou vložkou tl.5mm</t>
  </si>
  <si>
    <t>-1413557243</t>
  </si>
  <si>
    <t>12,936*1,15</t>
  </si>
  <si>
    <t>41</t>
  </si>
  <si>
    <t>998711102</t>
  </si>
  <si>
    <t>Přesun hmot tonážní pro izolace proti vodě, vlhkosti a plynům v objektech výšky do 12 m</t>
  </si>
  <si>
    <t>-1726283593</t>
  </si>
  <si>
    <t>713</t>
  </si>
  <si>
    <t>Izolace tepelné</t>
  </si>
  <si>
    <t>42</t>
  </si>
  <si>
    <t>713120851</t>
  </si>
  <si>
    <t>Odstranění tepelné izolace podlah lepené z polystyrenu tl do 100 mm</t>
  </si>
  <si>
    <t>-250876520</t>
  </si>
  <si>
    <t>"m.č. 101" 4,88+10,48+8,64</t>
  </si>
  <si>
    <t>"m.č. 102" 3,08+2,2</t>
  </si>
  <si>
    <t>"m.č. 103" 1+1,08</t>
  </si>
  <si>
    <t>"m.č. 104" 1,32+1</t>
  </si>
  <si>
    <t>"m.č. 105" 0,74+0,76</t>
  </si>
  <si>
    <t>"m.č. 106" 0,74+0,65</t>
  </si>
  <si>
    <t>43</t>
  </si>
  <si>
    <t>713121111</t>
  </si>
  <si>
    <t>Montáž izolace tepelné podlah volně kladenými rohožemi, pásy, dílci, deskami 1 vrstva</t>
  </si>
  <si>
    <t>-1279870427</t>
  </si>
  <si>
    <t>"101"4,88+10,48+8,64</t>
  </si>
  <si>
    <t>"102"3,08+2,2</t>
  </si>
  <si>
    <t>"103"1+1,08</t>
  </si>
  <si>
    <t>"104"1,32+1</t>
  </si>
  <si>
    <t>"105"0,74+0,76</t>
  </si>
  <si>
    <t>"106"0,74+0,65</t>
  </si>
  <si>
    <t>44</t>
  </si>
  <si>
    <t>283723060</t>
  </si>
  <si>
    <t>deska z pěnového polystyrenu tl. 60 mm</t>
  </si>
  <si>
    <t>555199233</t>
  </si>
  <si>
    <t>Poznámka k položce:
lambda=0,037 [W / m K]</t>
  </si>
  <si>
    <t>36,57*1,02</t>
  </si>
  <si>
    <t>45</t>
  </si>
  <si>
    <t>713191132</t>
  </si>
  <si>
    <t>Montáž izolace tepelné podlah, stropů vrchem nebo střech překrytí separační fólií z PE</t>
  </si>
  <si>
    <t>310308731</t>
  </si>
  <si>
    <t>36,57</t>
  </si>
  <si>
    <t>46</t>
  </si>
  <si>
    <t>283231500</t>
  </si>
  <si>
    <t>fólie separační PE bal. 100 m2</t>
  </si>
  <si>
    <t>1353354740</t>
  </si>
  <si>
    <t>Poznámka k položce:
oddělení betonových nebo samonivelačních vyrovnávacích vrstev</t>
  </si>
  <si>
    <t>36,57*1,1</t>
  </si>
  <si>
    <t>47</t>
  </si>
  <si>
    <t>998713102</t>
  </si>
  <si>
    <t>Přesun hmot tonážní pro izolace tepelné v objektech v do 12 m</t>
  </si>
  <si>
    <t>-1920306357</t>
  </si>
  <si>
    <t>751</t>
  </si>
  <si>
    <t>Vzduchotechnika</t>
  </si>
  <si>
    <t>48</t>
  </si>
  <si>
    <t>751111013</t>
  </si>
  <si>
    <t>Mtž vent ax ntl nástěnného základního D do 300 mm v m.č.106</t>
  </si>
  <si>
    <t>-516731447</t>
  </si>
  <si>
    <t>49</t>
  </si>
  <si>
    <t>751992R</t>
  </si>
  <si>
    <t>Ventilátor SILENT 300 CZ</t>
  </si>
  <si>
    <t>-128570182</t>
  </si>
  <si>
    <t>50</t>
  </si>
  <si>
    <t>751111811</t>
  </si>
  <si>
    <t>Demontáž ventilátoru axiálního nízkotlakého kruhové potrubí D do 200 mm v m.č.106</t>
  </si>
  <si>
    <t>2045809682</t>
  </si>
  <si>
    <t>51</t>
  </si>
  <si>
    <t>751398021</t>
  </si>
  <si>
    <t>Mtž větrací mřížky stěnové do 0,040 m2 v m.č.106</t>
  </si>
  <si>
    <t>-1513650045</t>
  </si>
  <si>
    <t>52</t>
  </si>
  <si>
    <t>751991R</t>
  </si>
  <si>
    <t>Stěnová mřížka NOVA-L-1-4-200x200-UR-1-20-0</t>
  </si>
  <si>
    <t>1854413565</t>
  </si>
  <si>
    <t>53</t>
  </si>
  <si>
    <t>998751102</t>
  </si>
  <si>
    <t>Přesun hmot tonážní pro vzduchotechniku v objektech v do 24 m</t>
  </si>
  <si>
    <t>-1901083602</t>
  </si>
  <si>
    <t>763</t>
  </si>
  <si>
    <t>Konstrukce suché výstavby</t>
  </si>
  <si>
    <t>54</t>
  </si>
  <si>
    <t>763113341</t>
  </si>
  <si>
    <t>SDK příčka instalační tl 155 mm zdvojený profil CW+UW 50 desky 2xH2 12,5 TI 50 mm EI 60 Rw 52 dB</t>
  </si>
  <si>
    <t>1949581861</t>
  </si>
  <si>
    <t>"103"0,9*1,5</t>
  </si>
  <si>
    <t>55</t>
  </si>
  <si>
    <t>763164111R</t>
  </si>
  <si>
    <t>SDK obklad ZTI kcí tvaru L š do 0,4 m desky 1xA 12,5,vč.nosného rámu</t>
  </si>
  <si>
    <t>-10367786</t>
  </si>
  <si>
    <t>"201"2,9</t>
  </si>
  <si>
    <t>56</t>
  </si>
  <si>
    <t>763164131R</t>
  </si>
  <si>
    <t>SDK obklad ZTI kcí tvaru L š do 0,8 m desky 1xA 12,5,vč.nosného rámu</t>
  </si>
  <si>
    <t>255338937</t>
  </si>
  <si>
    <t>"m.č.102,104,105"4,9</t>
  </si>
  <si>
    <t>57</t>
  </si>
  <si>
    <t>763164231R</t>
  </si>
  <si>
    <t>SDK obklad ZTI kcí tvaru U š do 1,2 m desky 1xA 12,5,vč.nosného rámu</t>
  </si>
  <si>
    <t>-340551617</t>
  </si>
  <si>
    <t>"101"4,15</t>
  </si>
  <si>
    <t>58</t>
  </si>
  <si>
    <t>998763302</t>
  </si>
  <si>
    <t>Přesun hmot tonážní pro sádrokartonové konstrukce v objektech v do 12 m</t>
  </si>
  <si>
    <t>-1714045243</t>
  </si>
  <si>
    <t>766</t>
  </si>
  <si>
    <t>Konstrukce truhlářské</t>
  </si>
  <si>
    <t>59</t>
  </si>
  <si>
    <t>766111820R</t>
  </si>
  <si>
    <t>ŠETRNÁ !!! Demontáž skládacích dveří rozměrů 5300/2850 vč. osazovacího rámu (vč. uskladnění pro další použití)</t>
  </si>
  <si>
    <t>kpl</t>
  </si>
  <si>
    <t>403069608</t>
  </si>
  <si>
    <t>60</t>
  </si>
  <si>
    <t>766812820R</t>
  </si>
  <si>
    <t>ŠETRNÁ !!! Demontáž kuchyňských linek dřevěných nebo kovových délky do 1,5 m (vč. uskladnění pro další použití)</t>
  </si>
  <si>
    <t>1963944778</t>
  </si>
  <si>
    <t>TZ</t>
  </si>
  <si>
    <t>61</t>
  </si>
  <si>
    <t>766991R</t>
  </si>
  <si>
    <t>Opětovná montáž zdemontovaných KL - 3kusy</t>
  </si>
  <si>
    <t>-818959153</t>
  </si>
  <si>
    <t>62</t>
  </si>
  <si>
    <t>766992R</t>
  </si>
  <si>
    <t>Opětovná montáž zdemontovaných skládacích dveří vč.osazovacíh rámu 5300/2850mm</t>
  </si>
  <si>
    <t>-1012755221</t>
  </si>
  <si>
    <t>63</t>
  </si>
  <si>
    <t>998766102</t>
  </si>
  <si>
    <t>Přesun hmot tonážní pro konstrukce truhlářské v objektech v do 12 m</t>
  </si>
  <si>
    <t>-1064418166</t>
  </si>
  <si>
    <t>771</t>
  </si>
  <si>
    <t>Podlahy z dlaždic</t>
  </si>
  <si>
    <t>64</t>
  </si>
  <si>
    <t>771474113</t>
  </si>
  <si>
    <t>Montáž soklíků z dlaždic keramických rovných flexibilní lepidlo v do 120 mm</t>
  </si>
  <si>
    <t>-1463435067</t>
  </si>
  <si>
    <t>"104"(2,5+1,2)*2-3*0,8</t>
  </si>
  <si>
    <t>"105"(1,2+3,85)*2-2*0,8</t>
  </si>
  <si>
    <t>65</t>
  </si>
  <si>
    <t>771574116</t>
  </si>
  <si>
    <t>Montáž podlah keramických režných hladkých lepených flexibilním lepidlem do 25 ks/m2</t>
  </si>
  <si>
    <t>1983368463</t>
  </si>
  <si>
    <t>"104"3,37</t>
  </si>
  <si>
    <t>"105"4,77</t>
  </si>
  <si>
    <t>66</t>
  </si>
  <si>
    <t>597614070</t>
  </si>
  <si>
    <t>dlaždice keramické slinuté neglazované S 19,8 x 19,8 x 0,9 cm</t>
  </si>
  <si>
    <t>899202676</t>
  </si>
  <si>
    <t>12,25*1,1+13,5*0,1*1,1</t>
  </si>
  <si>
    <t>67</t>
  </si>
  <si>
    <t>771574131</t>
  </si>
  <si>
    <t>Montáž podlah keramických režných protiskluzných lepených flexibilním lepidlem do 50 ks/m2</t>
  </si>
  <si>
    <t>476157384</t>
  </si>
  <si>
    <t>68</t>
  </si>
  <si>
    <t>597614270</t>
  </si>
  <si>
    <t>dlaždice keramické slinuté neglazované protiskluzné tl. 0,9 cm s povrchem tř.R9 (typ B podle normy DIN 51097)</t>
  </si>
  <si>
    <t>-1109965624</t>
  </si>
  <si>
    <t>1,89*1,1</t>
  </si>
  <si>
    <t>69</t>
  </si>
  <si>
    <t>771591111</t>
  </si>
  <si>
    <t>Podlahy penetrace podkladu</t>
  </si>
  <si>
    <t>-1214246924</t>
  </si>
  <si>
    <t>12,25+1,89</t>
  </si>
  <si>
    <t>70</t>
  </si>
  <si>
    <t>771990111</t>
  </si>
  <si>
    <t>Vyrovnání podkladu samonivelační stěrkou tl 4 mm pevnosti 15 Mpa</t>
  </si>
  <si>
    <t>1444290583</t>
  </si>
  <si>
    <t>14,14</t>
  </si>
  <si>
    <t>71</t>
  </si>
  <si>
    <t>771990191</t>
  </si>
  <si>
    <t>Příplatek k vyrovnání podkladu dlažby samonivelační stěrkou pevnosti 15 Mpa ZKD 1 mm tloušťky</t>
  </si>
  <si>
    <t>-1659338140</t>
  </si>
  <si>
    <t>14,14*6</t>
  </si>
  <si>
    <t>72</t>
  </si>
  <si>
    <t>998771102</t>
  </si>
  <si>
    <t>Přesun hmot tonážní pro podlahy z dlaždic v objektech v do 12 m</t>
  </si>
  <si>
    <t>1254685258</t>
  </si>
  <si>
    <t>776</t>
  </si>
  <si>
    <t>Podlahy povlakové</t>
  </si>
  <si>
    <t>73</t>
  </si>
  <si>
    <t>776111311</t>
  </si>
  <si>
    <t>Vysátí podkladu povlakových podlah</t>
  </si>
  <si>
    <t>-279349989</t>
  </si>
  <si>
    <t>109,05</t>
  </si>
  <si>
    <t>74</t>
  </si>
  <si>
    <t>776121111</t>
  </si>
  <si>
    <t>Vodou ředitelná penetrace savého podkladu povlakových podlah ředěná v poměru 1:3</t>
  </si>
  <si>
    <t>-1620633029</t>
  </si>
  <si>
    <t>75</t>
  </si>
  <si>
    <t>776141114</t>
  </si>
  <si>
    <t>Vyrovnání podkladu povlakových podlah stěrkou pevnosti 20 MPa tl 10 mm</t>
  </si>
  <si>
    <t>1525505781</t>
  </si>
  <si>
    <t>76</t>
  </si>
  <si>
    <t>776221111</t>
  </si>
  <si>
    <t>Lepení pásů z PVC standardním lepidlem</t>
  </si>
  <si>
    <t>-777144700</t>
  </si>
  <si>
    <t>"101"92,08</t>
  </si>
  <si>
    <t>"102"16,97</t>
  </si>
  <si>
    <t>77</t>
  </si>
  <si>
    <t>284110110</t>
  </si>
  <si>
    <t>PVC heterogen.zátěž., zátěž 32,mechanicky odolné</t>
  </si>
  <si>
    <t>-939430226</t>
  </si>
  <si>
    <t>Poznámka k položce:
nášlapná vrstva 0,70 mm, R 10, zátěž 34/43,  otlak do 0,06 mm, útlum 15 dB, hořlavost Bfl S1</t>
  </si>
  <si>
    <t>104,090909090909*1,1 'Přepočtené koeficientem množství</t>
  </si>
  <si>
    <t>78</t>
  </si>
  <si>
    <t>776401800</t>
  </si>
  <si>
    <t>Odstranění soklíků a lišt pryžových nebo plastových</t>
  </si>
  <si>
    <t>CS ÚRS 2014 01</t>
  </si>
  <si>
    <t>1609723763</t>
  </si>
  <si>
    <t>"m.č. 101" (7,18+3*0,15+0,6+0,47+2*0,45+1,25+0,4+5*0,15+3,95+1+3,175+0,6+0,425)*2-(0,75+2*0,9+2*0,8)</t>
  </si>
  <si>
    <t>"m.č. 102" (4+6+0,2+1+0,7+0,15)*2-2*0,8-0,6</t>
  </si>
  <si>
    <t>"m.č. 104" (2,5+1,2)*2-2*0,8</t>
  </si>
  <si>
    <t>79</t>
  </si>
  <si>
    <t>776411111</t>
  </si>
  <si>
    <t>Montáž obvodových soklíků výšky do 80 mm</t>
  </si>
  <si>
    <t>-1066982626</t>
  </si>
  <si>
    <t>"101"(10+9,9+1+0,7)*2</t>
  </si>
  <si>
    <t>"102"(5,75+1,55+2,4)*2</t>
  </si>
  <si>
    <t>80</t>
  </si>
  <si>
    <t>284110070</t>
  </si>
  <si>
    <t>lišta speciální soklová PVC</t>
  </si>
  <si>
    <t>83188892</t>
  </si>
  <si>
    <t>62,6*1,02</t>
  </si>
  <si>
    <t>81</t>
  </si>
  <si>
    <t>776511810</t>
  </si>
  <si>
    <t>Demontáž povlakových podlah lepených bez podložky</t>
  </si>
  <si>
    <t>-1431909403</t>
  </si>
  <si>
    <t>82</t>
  </si>
  <si>
    <t>998776102</t>
  </si>
  <si>
    <t>Přesun hmot tonážní pro podlahy povlakové v objektech v do 12 m</t>
  </si>
  <si>
    <t>-180970506</t>
  </si>
  <si>
    <t>781</t>
  </si>
  <si>
    <t>Dokončovací práce - obklady</t>
  </si>
  <si>
    <t>83</t>
  </si>
  <si>
    <t>781474115</t>
  </si>
  <si>
    <t>Montáž obkladů vnitřních keramických hladkých do 25 ks/m2 lepených flexibilním lepidlem</t>
  </si>
  <si>
    <t>-1619965558</t>
  </si>
  <si>
    <t>"101"3,35*1,5</t>
  </si>
  <si>
    <t>"103"(2,2+1,3)*2*1,5-2*0,6*1,5+(0,9+1)*2*1,5-0,6*1,5</t>
  </si>
  <si>
    <t>"106"(0,85+2,25)*2*2-0,6*2</t>
  </si>
  <si>
    <t>"201"(1,1+1,5+0,65)*1,35</t>
  </si>
  <si>
    <t>84</t>
  </si>
  <si>
    <t>597611180</t>
  </si>
  <si>
    <t xml:space="preserve">dlaždice keramické </t>
  </si>
  <si>
    <t>407633954</t>
  </si>
  <si>
    <t>36,813*1,1</t>
  </si>
  <si>
    <t>85</t>
  </si>
  <si>
    <t>781479191</t>
  </si>
  <si>
    <t>Příplatek k montáži obkladů vnitřních keramických hladkých za plochu do 10 m2</t>
  </si>
  <si>
    <t>-441012613</t>
  </si>
  <si>
    <t>86</t>
  </si>
  <si>
    <t>781479196</t>
  </si>
  <si>
    <t>Příplatek k montáži obkladů vnitřních keramických hladkých za spárování tmelem dvousložkovým</t>
  </si>
  <si>
    <t>714112355</t>
  </si>
  <si>
    <t>36,813</t>
  </si>
  <si>
    <t>87</t>
  </si>
  <si>
    <t>781479197</t>
  </si>
  <si>
    <t>Příplatek k montáži obkladů vnitřních keramických hladkých za lepením lepidlem dvousložkovým</t>
  </si>
  <si>
    <t>-1161420839</t>
  </si>
  <si>
    <t>88</t>
  </si>
  <si>
    <t>781494111</t>
  </si>
  <si>
    <t>Plastové profily rohové lepené flexibilním lepidlem</t>
  </si>
  <si>
    <t>241270144</t>
  </si>
  <si>
    <t>"101"1,5</t>
  </si>
  <si>
    <t>"102"1,5</t>
  </si>
  <si>
    <t>"103"2*1+1,5+0,9+1,2</t>
  </si>
  <si>
    <t>"106"2*0,85</t>
  </si>
  <si>
    <t>89</t>
  </si>
  <si>
    <t>781494511</t>
  </si>
  <si>
    <t>Plastové profily ukončovací lepené flexibilním lepidlem</t>
  </si>
  <si>
    <t>-1110419909</t>
  </si>
  <si>
    <t>"101"2*1,5</t>
  </si>
  <si>
    <t>"102"2*1,5</t>
  </si>
  <si>
    <t>"103"(2,2+1,3)*2-2*0,6+(0,9+1)*2-0,6</t>
  </si>
  <si>
    <t>"106"(0,85+2,25)*2-0,6</t>
  </si>
  <si>
    <t>"201"2*1,35</t>
  </si>
  <si>
    <t>90</t>
  </si>
  <si>
    <t>781495111</t>
  </si>
  <si>
    <t>Penetrace podkladu vnitřních obkladů</t>
  </si>
  <si>
    <t>556928978</t>
  </si>
  <si>
    <t>91</t>
  </si>
  <si>
    <t>781495115</t>
  </si>
  <si>
    <t>Spárování vnitřních obkladů silikonem</t>
  </si>
  <si>
    <t>-57593233</t>
  </si>
  <si>
    <t>"103"3*(2*2+0,6)</t>
  </si>
  <si>
    <t>"106"0,6+2*2</t>
  </si>
  <si>
    <t>92</t>
  </si>
  <si>
    <t>781671113</t>
  </si>
  <si>
    <t>Montáž obkladů parapetů šířky do 200 mm z dlaždic keramických kladených do malty</t>
  </si>
  <si>
    <t>924233667</t>
  </si>
  <si>
    <t>"103"1,2</t>
  </si>
  <si>
    <t>93</t>
  </si>
  <si>
    <t>998781102</t>
  </si>
  <si>
    <t>Přesun hmot tonážní pro obklady keramické v objektech v do 12 m</t>
  </si>
  <si>
    <t>-957468023</t>
  </si>
  <si>
    <t>783</t>
  </si>
  <si>
    <t>Dokončovací práce - nátěry</t>
  </si>
  <si>
    <t>94</t>
  </si>
  <si>
    <t>783801203</t>
  </si>
  <si>
    <t>Okartáčování omítek před provedením nátěru</t>
  </si>
  <si>
    <t>-479269400</t>
  </si>
  <si>
    <t>"104"(2,5+1,2)*2*2-3*0,8*2</t>
  </si>
  <si>
    <t>"105"(3,85+1,2)*2*2-3*0,8*2</t>
  </si>
  <si>
    <t>95</t>
  </si>
  <si>
    <t>783806801</t>
  </si>
  <si>
    <t>Odstranění nátěrů z omítek obroušením</t>
  </si>
  <si>
    <t>539100705</t>
  </si>
  <si>
    <t>"m.č. 104" (2,5+1,2)*2*2-2*0,8*2</t>
  </si>
  <si>
    <t>"m.č. 105" (4+1,2)*2*2-4*0,8*2</t>
  </si>
  <si>
    <t>96</t>
  </si>
  <si>
    <t>783813131</t>
  </si>
  <si>
    <t>Penetrační syntetický nátěr hladkých, tenkovrstvých zrnitých a štukových omítek</t>
  </si>
  <si>
    <t>1853096499</t>
  </si>
  <si>
    <t>25,4</t>
  </si>
  <si>
    <t>97</t>
  </si>
  <si>
    <t>783817121</t>
  </si>
  <si>
    <t>Krycí jednonásobný syntetický nátěr hladkých, zrnitých tenkovrstvých nebo štukových omítek</t>
  </si>
  <si>
    <t>2005156871</t>
  </si>
  <si>
    <t>98</t>
  </si>
  <si>
    <t>783822211</t>
  </si>
  <si>
    <t>Celoplošné vyrovnání omítky před provedením nátěru vápennou stěrkou tloušťky do 3 mm</t>
  </si>
  <si>
    <t>652784584</t>
  </si>
  <si>
    <t>99</t>
  </si>
  <si>
    <t>783826301</t>
  </si>
  <si>
    <t>Elastický (trvale pružný) akrylátový nátěr omítek</t>
  </si>
  <si>
    <t>-1241952717</t>
  </si>
  <si>
    <t>784</t>
  </si>
  <si>
    <t>Dokončovací práce - malby a tapety</t>
  </si>
  <si>
    <t>100</t>
  </si>
  <si>
    <t>784121001</t>
  </si>
  <si>
    <t>Oškrabání malby v mísnostech výšky do 3,80 m</t>
  </si>
  <si>
    <t>208467016</t>
  </si>
  <si>
    <t>"101"(10+9,9+1+0,6)*2*2,9+92,08</t>
  </si>
  <si>
    <t>"102"(5,75+3,95+0,2)*2*2,9+16,97</t>
  </si>
  <si>
    <t>"103"(2,2+1,5+0,9+1)*2*1,4+4,11</t>
  </si>
  <si>
    <t>"104"(2,5+1,2)*2*0,9+3,37</t>
  </si>
  <si>
    <t>"105"(1,2+3,85)*2*0,9+4,77</t>
  </si>
  <si>
    <t>"106"(0,85+2,25)*2*0,9+1,89</t>
  </si>
  <si>
    <t>"201"(2,2+2,3)*2*2,9+4,18-(1,1+1,5+0,65)*1,35</t>
  </si>
  <si>
    <t>101</t>
  </si>
  <si>
    <t>784121011</t>
  </si>
  <si>
    <t>Rozmývání podkladu po oškrabání malby v místnostech výšky do 3,80 m</t>
  </si>
  <si>
    <t>258249424</t>
  </si>
  <si>
    <t>368,213</t>
  </si>
  <si>
    <t>102</t>
  </si>
  <si>
    <t>784181101</t>
  </si>
  <si>
    <t>Základní akrylátová jednonásobná penetrace podkladu v místnostech výšky do 3,80m</t>
  </si>
  <si>
    <t>-686062333</t>
  </si>
  <si>
    <t>103</t>
  </si>
  <si>
    <t>784221101</t>
  </si>
  <si>
    <t>Dvojnásobné bílé malby  ze směsí za sucha dobře otěruvzdorných v místnostech do 3,80 m</t>
  </si>
  <si>
    <t>1183711024</t>
  </si>
  <si>
    <t>104</t>
  </si>
  <si>
    <t>784331001</t>
  </si>
  <si>
    <t>Dvojnásobné bílé protiplísňové malby v místnostech výšky do 3,80 m</t>
  </si>
  <si>
    <t>-274331127</t>
  </si>
  <si>
    <t>2 - Zdravotechnika</t>
  </si>
  <si>
    <t xml:space="preserve">    721 - Zdravotechnika </t>
  </si>
  <si>
    <t>721</t>
  </si>
  <si>
    <t xml:space="preserve">Zdravotechnika </t>
  </si>
  <si>
    <t>721991R</t>
  </si>
  <si>
    <t>ZTI dle přiloženého položkového rozpočtu</t>
  </si>
  <si>
    <t>1989833405</t>
  </si>
  <si>
    <t>3 - Topení</t>
  </si>
  <si>
    <t xml:space="preserve">    735 - Ústřední vytápění </t>
  </si>
  <si>
    <t>735</t>
  </si>
  <si>
    <t xml:space="preserve">Ústřední vytápění </t>
  </si>
  <si>
    <t>735991R</t>
  </si>
  <si>
    <t>Ústřední vytápění dle přiloženého položkového rozpočtu</t>
  </si>
  <si>
    <t>-1447338947</t>
  </si>
  <si>
    <t>4 -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</si>
  <si>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</si>
  <si>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</si>
  <si>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</si>
  <si>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</si>
  <si>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</si>
  <si>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</si>
  <si>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VRN1</t>
  </si>
  <si>
    <t>Průzkumné, geodetické a projektové práce</t>
  </si>
  <si>
    <t>011503000</t>
  </si>
  <si>
    <t>Zaměření a zjištění všech stávajícíh instalací</t>
  </si>
  <si>
    <t>Kpl</t>
  </si>
  <si>
    <t>1024</t>
  </si>
  <si>
    <t>2133568327</t>
  </si>
  <si>
    <t>013203000</t>
  </si>
  <si>
    <t>Dokumentace výrobní vč.potřebných zaměření</t>
  </si>
  <si>
    <t>-1880048768</t>
  </si>
  <si>
    <t>013254000</t>
  </si>
  <si>
    <t>Dokumentace skutečného provedení stavby</t>
  </si>
  <si>
    <t>-211463634</t>
  </si>
  <si>
    <t>VRN3</t>
  </si>
  <si>
    <t>Zařízení staveniště</t>
  </si>
  <si>
    <t>032103000</t>
  </si>
  <si>
    <t>Náklady na stavební buňky</t>
  </si>
  <si>
    <t>-1428722913</t>
  </si>
  <si>
    <t>032503000</t>
  </si>
  <si>
    <t>Skládky na staveništi</t>
  </si>
  <si>
    <t>-532841352</t>
  </si>
  <si>
    <t>032603000</t>
  </si>
  <si>
    <t>Plánovaná opatření na omezení prašnosti a hlučnosti</t>
  </si>
  <si>
    <t>-2137000590</t>
  </si>
  <si>
    <t>034203000</t>
  </si>
  <si>
    <t>Zřízení přístupové cesty na staveniště a její údržba</t>
  </si>
  <si>
    <t>-1191534207</t>
  </si>
  <si>
    <t>034303000</t>
  </si>
  <si>
    <t>Opatření na ochranu objektů sousedních se staveništěm</t>
  </si>
  <si>
    <t>53567233</t>
  </si>
  <si>
    <t>VRN4</t>
  </si>
  <si>
    <t>Inženýrská činnost</t>
  </si>
  <si>
    <t>045203000</t>
  </si>
  <si>
    <t>Kompletační činnost (certifikace apod.)</t>
  </si>
  <si>
    <t>780743170</t>
  </si>
  <si>
    <t>VRN7</t>
  </si>
  <si>
    <t>Provozní vlivy</t>
  </si>
  <si>
    <t>071203000</t>
  </si>
  <si>
    <t>Provoz dalšího subjektu</t>
  </si>
  <si>
    <t>-589479649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</si>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</sst>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9"/>
      <c r="AS2" s="379"/>
      <c r="AT2" s="379"/>
      <c r="AU2" s="379"/>
      <c r="AV2" s="379"/>
      <c r="AW2" s="379"/>
      <c r="AX2" s="379"/>
      <c r="AY2" s="379"/>
      <c r="AZ2" s="379"/>
      <c r="BA2" s="379"/>
      <c r="BB2" s="379"/>
      <c r="BC2" s="379"/>
      <c r="BD2" s="379"/>
      <c r="BE2" s="379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4" t="s">
        <v>16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28"/>
      <c r="AQ5" s="30"/>
      <c r="BE5" s="342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6" t="s">
        <v>19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28"/>
      <c r="AQ6" s="30"/>
      <c r="BE6" s="343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43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43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3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43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43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3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43"/>
      <c r="BS13" s="23" t="s">
        <v>8</v>
      </c>
    </row>
    <row r="14" spans="1:74">
      <c r="B14" s="27"/>
      <c r="C14" s="28"/>
      <c r="D14" s="28"/>
      <c r="E14" s="347" t="s">
        <v>32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43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3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43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43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3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3"/>
      <c r="BS19" s="23" t="s">
        <v>8</v>
      </c>
    </row>
    <row r="20" spans="2:71" ht="22.5" customHeight="1">
      <c r="B20" s="27"/>
      <c r="C20" s="28"/>
      <c r="D20" s="28"/>
      <c r="E20" s="349" t="s">
        <v>21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8"/>
      <c r="AP20" s="28"/>
      <c r="AQ20" s="30"/>
      <c r="BE20" s="343"/>
      <c r="BS20" s="23" t="s">
        <v>35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3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3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0">
        <f>ROUND(AG51,2)</f>
        <v>0</v>
      </c>
      <c r="AL23" s="351"/>
      <c r="AM23" s="351"/>
      <c r="AN23" s="351"/>
      <c r="AO23" s="351"/>
      <c r="AP23" s="41"/>
      <c r="AQ23" s="44"/>
      <c r="BE23" s="343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3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2" t="s">
        <v>38</v>
      </c>
      <c r="M25" s="352"/>
      <c r="N25" s="352"/>
      <c r="O25" s="352"/>
      <c r="P25" s="41"/>
      <c r="Q25" s="41"/>
      <c r="R25" s="41"/>
      <c r="S25" s="41"/>
      <c r="T25" s="41"/>
      <c r="U25" s="41"/>
      <c r="V25" s="41"/>
      <c r="W25" s="352" t="s">
        <v>39</v>
      </c>
      <c r="X25" s="352"/>
      <c r="Y25" s="352"/>
      <c r="Z25" s="352"/>
      <c r="AA25" s="352"/>
      <c r="AB25" s="352"/>
      <c r="AC25" s="352"/>
      <c r="AD25" s="352"/>
      <c r="AE25" s="352"/>
      <c r="AF25" s="41"/>
      <c r="AG25" s="41"/>
      <c r="AH25" s="41"/>
      <c r="AI25" s="41"/>
      <c r="AJ25" s="41"/>
      <c r="AK25" s="352" t="s">
        <v>40</v>
      </c>
      <c r="AL25" s="352"/>
      <c r="AM25" s="352"/>
      <c r="AN25" s="352"/>
      <c r="AO25" s="352"/>
      <c r="AP25" s="41"/>
      <c r="AQ25" s="44"/>
      <c r="BE25" s="343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53">
        <v>0.21</v>
      </c>
      <c r="M26" s="354"/>
      <c r="N26" s="354"/>
      <c r="O26" s="354"/>
      <c r="P26" s="47"/>
      <c r="Q26" s="47"/>
      <c r="R26" s="47"/>
      <c r="S26" s="47"/>
      <c r="T26" s="47"/>
      <c r="U26" s="47"/>
      <c r="V26" s="47"/>
      <c r="W26" s="355">
        <f>ROUND(AZ51,2)</f>
        <v>0</v>
      </c>
      <c r="X26" s="354"/>
      <c r="Y26" s="354"/>
      <c r="Z26" s="354"/>
      <c r="AA26" s="354"/>
      <c r="AB26" s="354"/>
      <c r="AC26" s="354"/>
      <c r="AD26" s="354"/>
      <c r="AE26" s="354"/>
      <c r="AF26" s="47"/>
      <c r="AG26" s="47"/>
      <c r="AH26" s="47"/>
      <c r="AI26" s="47"/>
      <c r="AJ26" s="47"/>
      <c r="AK26" s="355">
        <f>ROUND(AV51,2)</f>
        <v>0</v>
      </c>
      <c r="AL26" s="354"/>
      <c r="AM26" s="354"/>
      <c r="AN26" s="354"/>
      <c r="AO26" s="354"/>
      <c r="AP26" s="47"/>
      <c r="AQ26" s="49"/>
      <c r="BE26" s="343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53">
        <v>0.15</v>
      </c>
      <c r="M27" s="354"/>
      <c r="N27" s="354"/>
      <c r="O27" s="354"/>
      <c r="P27" s="47"/>
      <c r="Q27" s="47"/>
      <c r="R27" s="47"/>
      <c r="S27" s="47"/>
      <c r="T27" s="47"/>
      <c r="U27" s="47"/>
      <c r="V27" s="47"/>
      <c r="W27" s="355">
        <f>ROUND(BA51,2)</f>
        <v>0</v>
      </c>
      <c r="X27" s="354"/>
      <c r="Y27" s="354"/>
      <c r="Z27" s="354"/>
      <c r="AA27" s="354"/>
      <c r="AB27" s="354"/>
      <c r="AC27" s="354"/>
      <c r="AD27" s="354"/>
      <c r="AE27" s="354"/>
      <c r="AF27" s="47"/>
      <c r="AG27" s="47"/>
      <c r="AH27" s="47"/>
      <c r="AI27" s="47"/>
      <c r="AJ27" s="47"/>
      <c r="AK27" s="355">
        <f>ROUND(AW51,2)</f>
        <v>0</v>
      </c>
      <c r="AL27" s="354"/>
      <c r="AM27" s="354"/>
      <c r="AN27" s="354"/>
      <c r="AO27" s="354"/>
      <c r="AP27" s="47"/>
      <c r="AQ27" s="49"/>
      <c r="BE27" s="343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53">
        <v>0.21</v>
      </c>
      <c r="M28" s="354"/>
      <c r="N28" s="354"/>
      <c r="O28" s="354"/>
      <c r="P28" s="47"/>
      <c r="Q28" s="47"/>
      <c r="R28" s="47"/>
      <c r="S28" s="47"/>
      <c r="T28" s="47"/>
      <c r="U28" s="47"/>
      <c r="V28" s="47"/>
      <c r="W28" s="355">
        <f>ROUND(BB51,2)</f>
        <v>0</v>
      </c>
      <c r="X28" s="354"/>
      <c r="Y28" s="354"/>
      <c r="Z28" s="354"/>
      <c r="AA28" s="354"/>
      <c r="AB28" s="354"/>
      <c r="AC28" s="354"/>
      <c r="AD28" s="354"/>
      <c r="AE28" s="354"/>
      <c r="AF28" s="47"/>
      <c r="AG28" s="47"/>
      <c r="AH28" s="47"/>
      <c r="AI28" s="47"/>
      <c r="AJ28" s="47"/>
      <c r="AK28" s="355">
        <v>0</v>
      </c>
      <c r="AL28" s="354"/>
      <c r="AM28" s="354"/>
      <c r="AN28" s="354"/>
      <c r="AO28" s="354"/>
      <c r="AP28" s="47"/>
      <c r="AQ28" s="49"/>
      <c r="BE28" s="343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53">
        <v>0.15</v>
      </c>
      <c r="M29" s="354"/>
      <c r="N29" s="354"/>
      <c r="O29" s="354"/>
      <c r="P29" s="47"/>
      <c r="Q29" s="47"/>
      <c r="R29" s="47"/>
      <c r="S29" s="47"/>
      <c r="T29" s="47"/>
      <c r="U29" s="47"/>
      <c r="V29" s="47"/>
      <c r="W29" s="355">
        <f>ROUND(BC51,2)</f>
        <v>0</v>
      </c>
      <c r="X29" s="354"/>
      <c r="Y29" s="354"/>
      <c r="Z29" s="354"/>
      <c r="AA29" s="354"/>
      <c r="AB29" s="354"/>
      <c r="AC29" s="354"/>
      <c r="AD29" s="354"/>
      <c r="AE29" s="354"/>
      <c r="AF29" s="47"/>
      <c r="AG29" s="47"/>
      <c r="AH29" s="47"/>
      <c r="AI29" s="47"/>
      <c r="AJ29" s="47"/>
      <c r="AK29" s="355">
        <v>0</v>
      </c>
      <c r="AL29" s="354"/>
      <c r="AM29" s="354"/>
      <c r="AN29" s="354"/>
      <c r="AO29" s="354"/>
      <c r="AP29" s="47"/>
      <c r="AQ29" s="49"/>
      <c r="BE29" s="343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53">
        <v>0</v>
      </c>
      <c r="M30" s="354"/>
      <c r="N30" s="354"/>
      <c r="O30" s="354"/>
      <c r="P30" s="47"/>
      <c r="Q30" s="47"/>
      <c r="R30" s="47"/>
      <c r="S30" s="47"/>
      <c r="T30" s="47"/>
      <c r="U30" s="47"/>
      <c r="V30" s="47"/>
      <c r="W30" s="355">
        <f>ROUND(BD51,2)</f>
        <v>0</v>
      </c>
      <c r="X30" s="354"/>
      <c r="Y30" s="354"/>
      <c r="Z30" s="354"/>
      <c r="AA30" s="354"/>
      <c r="AB30" s="354"/>
      <c r="AC30" s="354"/>
      <c r="AD30" s="354"/>
      <c r="AE30" s="354"/>
      <c r="AF30" s="47"/>
      <c r="AG30" s="47"/>
      <c r="AH30" s="47"/>
      <c r="AI30" s="47"/>
      <c r="AJ30" s="47"/>
      <c r="AK30" s="355">
        <v>0</v>
      </c>
      <c r="AL30" s="354"/>
      <c r="AM30" s="354"/>
      <c r="AN30" s="354"/>
      <c r="AO30" s="354"/>
      <c r="AP30" s="47"/>
      <c r="AQ30" s="49"/>
      <c r="BE30" s="343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3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56" t="s">
        <v>49</v>
      </c>
      <c r="Y32" s="357"/>
      <c r="Z32" s="357"/>
      <c r="AA32" s="357"/>
      <c r="AB32" s="357"/>
      <c r="AC32" s="52"/>
      <c r="AD32" s="52"/>
      <c r="AE32" s="52"/>
      <c r="AF32" s="52"/>
      <c r="AG32" s="52"/>
      <c r="AH32" s="52"/>
      <c r="AI32" s="52"/>
      <c r="AJ32" s="52"/>
      <c r="AK32" s="358">
        <f>SUM(AK23:AK30)</f>
        <v>0</v>
      </c>
      <c r="AL32" s="357"/>
      <c r="AM32" s="357"/>
      <c r="AN32" s="357"/>
      <c r="AO32" s="359"/>
      <c r="AP32" s="50"/>
      <c r="AQ32" s="54"/>
      <c r="BE32" s="343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091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60" t="str">
        <f>K6</f>
        <v>Chrudim - rekonstrukce rozvodů ZTI a ÚT,čp.828,Městský park,SV část</v>
      </c>
      <c r="M42" s="361"/>
      <c r="N42" s="361"/>
      <c r="O42" s="361"/>
      <c r="P42" s="361"/>
      <c r="Q42" s="361"/>
      <c r="R42" s="361"/>
      <c r="S42" s="361"/>
      <c r="T42" s="361"/>
      <c r="U42" s="361"/>
      <c r="V42" s="361"/>
      <c r="W42" s="361"/>
      <c r="X42" s="361"/>
      <c r="Y42" s="361"/>
      <c r="Z42" s="361"/>
      <c r="AA42" s="361"/>
      <c r="AB42" s="361"/>
      <c r="AC42" s="361"/>
      <c r="AD42" s="361"/>
      <c r="AE42" s="361"/>
      <c r="AF42" s="361"/>
      <c r="AG42" s="361"/>
      <c r="AH42" s="361"/>
      <c r="AI42" s="361"/>
      <c r="AJ42" s="361"/>
      <c r="AK42" s="361"/>
      <c r="AL42" s="361"/>
      <c r="AM42" s="361"/>
      <c r="AN42" s="361"/>
      <c r="AO42" s="361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62" t="str">
        <f>IF(AN8= "","",AN8)</f>
        <v>6. 2. 2018</v>
      </c>
      <c r="AN44" s="362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Město Chrudim,Resselovo náměstí 77,Chrudim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63" t="str">
        <f>IF(E17="","",E17)</f>
        <v>CODE,s.r.o.,Na Vrtálně 84,Pardubice</v>
      </c>
      <c r="AN46" s="363"/>
      <c r="AO46" s="363"/>
      <c r="AP46" s="363"/>
      <c r="AQ46" s="62"/>
      <c r="AR46" s="60"/>
      <c r="AS46" s="364" t="s">
        <v>51</v>
      </c>
      <c r="AT46" s="365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66"/>
      <c r="AT47" s="367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8"/>
      <c r="AT48" s="369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70" t="s">
        <v>52</v>
      </c>
      <c r="D49" s="371"/>
      <c r="E49" s="371"/>
      <c r="F49" s="371"/>
      <c r="G49" s="371"/>
      <c r="H49" s="78"/>
      <c r="I49" s="372" t="s">
        <v>53</v>
      </c>
      <c r="J49" s="371"/>
      <c r="K49" s="371"/>
      <c r="L49" s="371"/>
      <c r="M49" s="371"/>
      <c r="N49" s="371"/>
      <c r="O49" s="371"/>
      <c r="P49" s="371"/>
      <c r="Q49" s="371"/>
      <c r="R49" s="371"/>
      <c r="S49" s="371"/>
      <c r="T49" s="371"/>
      <c r="U49" s="371"/>
      <c r="V49" s="371"/>
      <c r="W49" s="371"/>
      <c r="X49" s="371"/>
      <c r="Y49" s="371"/>
      <c r="Z49" s="371"/>
      <c r="AA49" s="371"/>
      <c r="AB49" s="371"/>
      <c r="AC49" s="371"/>
      <c r="AD49" s="371"/>
      <c r="AE49" s="371"/>
      <c r="AF49" s="371"/>
      <c r="AG49" s="373" t="s">
        <v>54</v>
      </c>
      <c r="AH49" s="371"/>
      <c r="AI49" s="371"/>
      <c r="AJ49" s="371"/>
      <c r="AK49" s="371"/>
      <c r="AL49" s="371"/>
      <c r="AM49" s="371"/>
      <c r="AN49" s="372" t="s">
        <v>55</v>
      </c>
      <c r="AO49" s="371"/>
      <c r="AP49" s="371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7">
        <f>ROUND(SUM(AG52:AG55),2)</f>
        <v>0</v>
      </c>
      <c r="AH51" s="377"/>
      <c r="AI51" s="377"/>
      <c r="AJ51" s="377"/>
      <c r="AK51" s="377"/>
      <c r="AL51" s="377"/>
      <c r="AM51" s="377"/>
      <c r="AN51" s="378">
        <f>SUM(AG51,AT51)</f>
        <v>0</v>
      </c>
      <c r="AO51" s="378"/>
      <c r="AP51" s="378"/>
      <c r="AQ51" s="88" t="s">
        <v>21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70</v>
      </c>
      <c r="BT51" s="93" t="s">
        <v>71</v>
      </c>
      <c r="BU51" s="94" t="s">
        <v>72</v>
      </c>
      <c r="BV51" s="93" t="s">
        <v>73</v>
      </c>
      <c r="BW51" s="93" t="s">
        <v>7</v>
      </c>
      <c r="BX51" s="93" t="s">
        <v>74</v>
      </c>
      <c r="CL51" s="93" t="s">
        <v>21</v>
      </c>
    </row>
    <row r="52" spans="1:91" s="5" customFormat="1" ht="22.5" customHeight="1">
      <c r="A52" s="95" t="s">
        <v>75</v>
      </c>
      <c r="B52" s="96"/>
      <c r="C52" s="97"/>
      <c r="D52" s="376" t="s">
        <v>76</v>
      </c>
      <c r="E52" s="376"/>
      <c r="F52" s="376"/>
      <c r="G52" s="376"/>
      <c r="H52" s="376"/>
      <c r="I52" s="98"/>
      <c r="J52" s="376" t="s">
        <v>77</v>
      </c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4">
        <f>'1 - Stavební část'!J27</f>
        <v>0</v>
      </c>
      <c r="AH52" s="375"/>
      <c r="AI52" s="375"/>
      <c r="AJ52" s="375"/>
      <c r="AK52" s="375"/>
      <c r="AL52" s="375"/>
      <c r="AM52" s="375"/>
      <c r="AN52" s="374">
        <f>SUM(AG52,AT52)</f>
        <v>0</v>
      </c>
      <c r="AO52" s="375"/>
      <c r="AP52" s="375"/>
      <c r="AQ52" s="99" t="s">
        <v>78</v>
      </c>
      <c r="AR52" s="100"/>
      <c r="AS52" s="101">
        <v>0</v>
      </c>
      <c r="AT52" s="102">
        <f>ROUND(SUM(AV52:AW52),2)</f>
        <v>0</v>
      </c>
      <c r="AU52" s="103">
        <f>'1 - Stavební část'!P95</f>
        <v>0</v>
      </c>
      <c r="AV52" s="102">
        <f>'1 - Stavební část'!J30</f>
        <v>0</v>
      </c>
      <c r="AW52" s="102">
        <f>'1 - Stavební část'!J31</f>
        <v>0</v>
      </c>
      <c r="AX52" s="102">
        <f>'1 - Stavební část'!J32</f>
        <v>0</v>
      </c>
      <c r="AY52" s="102">
        <f>'1 - Stavební část'!J33</f>
        <v>0</v>
      </c>
      <c r="AZ52" s="102">
        <f>'1 - Stavební část'!F30</f>
        <v>0</v>
      </c>
      <c r="BA52" s="102">
        <f>'1 - Stavební část'!F31</f>
        <v>0</v>
      </c>
      <c r="BB52" s="102">
        <f>'1 - Stavební část'!F32</f>
        <v>0</v>
      </c>
      <c r="BC52" s="102">
        <f>'1 - Stavební část'!F33</f>
        <v>0</v>
      </c>
      <c r="BD52" s="104">
        <f>'1 - Stavební část'!F34</f>
        <v>0</v>
      </c>
      <c r="BT52" s="105" t="s">
        <v>76</v>
      </c>
      <c r="BV52" s="105" t="s">
        <v>73</v>
      </c>
      <c r="BW52" s="105" t="s">
        <v>79</v>
      </c>
      <c r="BX52" s="105" t="s">
        <v>7</v>
      </c>
      <c r="CL52" s="105" t="s">
        <v>21</v>
      </c>
      <c r="CM52" s="105" t="s">
        <v>80</v>
      </c>
    </row>
    <row r="53" spans="1:91" s="5" customFormat="1" ht="22.5" customHeight="1">
      <c r="A53" s="95" t="s">
        <v>75</v>
      </c>
      <c r="B53" s="96"/>
      <c r="C53" s="97"/>
      <c r="D53" s="376" t="s">
        <v>80</v>
      </c>
      <c r="E53" s="376"/>
      <c r="F53" s="376"/>
      <c r="G53" s="376"/>
      <c r="H53" s="376"/>
      <c r="I53" s="98"/>
      <c r="J53" s="376" t="s">
        <v>81</v>
      </c>
      <c r="K53" s="376"/>
      <c r="L53" s="376"/>
      <c r="M53" s="376"/>
      <c r="N53" s="376"/>
      <c r="O53" s="376"/>
      <c r="P53" s="376"/>
      <c r="Q53" s="376"/>
      <c r="R53" s="376"/>
      <c r="S53" s="376"/>
      <c r="T53" s="376"/>
      <c r="U53" s="376"/>
      <c r="V53" s="376"/>
      <c r="W53" s="376"/>
      <c r="X53" s="376"/>
      <c r="Y53" s="376"/>
      <c r="Z53" s="376"/>
      <c r="AA53" s="376"/>
      <c r="AB53" s="376"/>
      <c r="AC53" s="376"/>
      <c r="AD53" s="376"/>
      <c r="AE53" s="376"/>
      <c r="AF53" s="376"/>
      <c r="AG53" s="374">
        <f>'2 - Zdravotechnika'!J27</f>
        <v>0</v>
      </c>
      <c r="AH53" s="375"/>
      <c r="AI53" s="375"/>
      <c r="AJ53" s="375"/>
      <c r="AK53" s="375"/>
      <c r="AL53" s="375"/>
      <c r="AM53" s="375"/>
      <c r="AN53" s="374">
        <f>SUM(AG53,AT53)</f>
        <v>0</v>
      </c>
      <c r="AO53" s="375"/>
      <c r="AP53" s="375"/>
      <c r="AQ53" s="99" t="s">
        <v>78</v>
      </c>
      <c r="AR53" s="100"/>
      <c r="AS53" s="101">
        <v>0</v>
      </c>
      <c r="AT53" s="102">
        <f>ROUND(SUM(AV53:AW53),2)</f>
        <v>0</v>
      </c>
      <c r="AU53" s="103">
        <f>'2 - Zdravotechnika'!P78</f>
        <v>0</v>
      </c>
      <c r="AV53" s="102">
        <f>'2 - Zdravotechnika'!J30</f>
        <v>0</v>
      </c>
      <c r="AW53" s="102">
        <f>'2 - Zdravotechnika'!J31</f>
        <v>0</v>
      </c>
      <c r="AX53" s="102">
        <f>'2 - Zdravotechnika'!J32</f>
        <v>0</v>
      </c>
      <c r="AY53" s="102">
        <f>'2 - Zdravotechnika'!J33</f>
        <v>0</v>
      </c>
      <c r="AZ53" s="102">
        <f>'2 - Zdravotechnika'!F30</f>
        <v>0</v>
      </c>
      <c r="BA53" s="102">
        <f>'2 - Zdravotechnika'!F31</f>
        <v>0</v>
      </c>
      <c r="BB53" s="102">
        <f>'2 - Zdravotechnika'!F32</f>
        <v>0</v>
      </c>
      <c r="BC53" s="102">
        <f>'2 - Zdravotechnika'!F33</f>
        <v>0</v>
      </c>
      <c r="BD53" s="104">
        <f>'2 - Zdravotechnika'!F34</f>
        <v>0</v>
      </c>
      <c r="BT53" s="105" t="s">
        <v>76</v>
      </c>
      <c r="BV53" s="105" t="s">
        <v>73</v>
      </c>
      <c r="BW53" s="105" t="s">
        <v>82</v>
      </c>
      <c r="BX53" s="105" t="s">
        <v>7</v>
      </c>
      <c r="CL53" s="105" t="s">
        <v>21</v>
      </c>
      <c r="CM53" s="105" t="s">
        <v>80</v>
      </c>
    </row>
    <row r="54" spans="1:91" s="5" customFormat="1" ht="22.5" customHeight="1">
      <c r="A54" s="95" t="s">
        <v>75</v>
      </c>
      <c r="B54" s="96"/>
      <c r="C54" s="97"/>
      <c r="D54" s="376" t="s">
        <v>83</v>
      </c>
      <c r="E54" s="376"/>
      <c r="F54" s="376"/>
      <c r="G54" s="376"/>
      <c r="H54" s="376"/>
      <c r="I54" s="98"/>
      <c r="J54" s="376" t="s">
        <v>84</v>
      </c>
      <c r="K54" s="376"/>
      <c r="L54" s="376"/>
      <c r="M54" s="376"/>
      <c r="N54" s="376"/>
      <c r="O54" s="376"/>
      <c r="P54" s="376"/>
      <c r="Q54" s="376"/>
      <c r="R54" s="376"/>
      <c r="S54" s="376"/>
      <c r="T54" s="376"/>
      <c r="U54" s="376"/>
      <c r="V54" s="376"/>
      <c r="W54" s="376"/>
      <c r="X54" s="376"/>
      <c r="Y54" s="376"/>
      <c r="Z54" s="376"/>
      <c r="AA54" s="376"/>
      <c r="AB54" s="376"/>
      <c r="AC54" s="376"/>
      <c r="AD54" s="376"/>
      <c r="AE54" s="376"/>
      <c r="AF54" s="376"/>
      <c r="AG54" s="374">
        <f>'3 - Topení'!J27</f>
        <v>0</v>
      </c>
      <c r="AH54" s="375"/>
      <c r="AI54" s="375"/>
      <c r="AJ54" s="375"/>
      <c r="AK54" s="375"/>
      <c r="AL54" s="375"/>
      <c r="AM54" s="375"/>
      <c r="AN54" s="374">
        <f>SUM(AG54,AT54)</f>
        <v>0</v>
      </c>
      <c r="AO54" s="375"/>
      <c r="AP54" s="375"/>
      <c r="AQ54" s="99" t="s">
        <v>78</v>
      </c>
      <c r="AR54" s="100"/>
      <c r="AS54" s="101">
        <v>0</v>
      </c>
      <c r="AT54" s="102">
        <f>ROUND(SUM(AV54:AW54),2)</f>
        <v>0</v>
      </c>
      <c r="AU54" s="103">
        <f>'3 - Topení'!P78</f>
        <v>0</v>
      </c>
      <c r="AV54" s="102">
        <f>'3 - Topení'!J30</f>
        <v>0</v>
      </c>
      <c r="AW54" s="102">
        <f>'3 - Topení'!J31</f>
        <v>0</v>
      </c>
      <c r="AX54" s="102">
        <f>'3 - Topení'!J32</f>
        <v>0</v>
      </c>
      <c r="AY54" s="102">
        <f>'3 - Topení'!J33</f>
        <v>0</v>
      </c>
      <c r="AZ54" s="102">
        <f>'3 - Topení'!F30</f>
        <v>0</v>
      </c>
      <c r="BA54" s="102">
        <f>'3 - Topení'!F31</f>
        <v>0</v>
      </c>
      <c r="BB54" s="102">
        <f>'3 - Topení'!F32</f>
        <v>0</v>
      </c>
      <c r="BC54" s="102">
        <f>'3 - Topení'!F33</f>
        <v>0</v>
      </c>
      <c r="BD54" s="104">
        <f>'3 - Topení'!F34</f>
        <v>0</v>
      </c>
      <c r="BT54" s="105" t="s">
        <v>76</v>
      </c>
      <c r="BV54" s="105" t="s">
        <v>73</v>
      </c>
      <c r="BW54" s="105" t="s">
        <v>85</v>
      </c>
      <c r="BX54" s="105" t="s">
        <v>7</v>
      </c>
      <c r="CL54" s="105" t="s">
        <v>21</v>
      </c>
      <c r="CM54" s="105" t="s">
        <v>80</v>
      </c>
    </row>
    <row r="55" spans="1:91" s="5" customFormat="1" ht="22.5" customHeight="1">
      <c r="A55" s="95" t="s">
        <v>75</v>
      </c>
      <c r="B55" s="96"/>
      <c r="C55" s="97"/>
      <c r="D55" s="376" t="s">
        <v>86</v>
      </c>
      <c r="E55" s="376"/>
      <c r="F55" s="376"/>
      <c r="G55" s="376"/>
      <c r="H55" s="376"/>
      <c r="I55" s="98"/>
      <c r="J55" s="376" t="s">
        <v>87</v>
      </c>
      <c r="K55" s="376"/>
      <c r="L55" s="376"/>
      <c r="M55" s="376"/>
      <c r="N55" s="376"/>
      <c r="O55" s="376"/>
      <c r="P55" s="376"/>
      <c r="Q55" s="376"/>
      <c r="R55" s="376"/>
      <c r="S55" s="376"/>
      <c r="T55" s="376"/>
      <c r="U55" s="376"/>
      <c r="V55" s="376"/>
      <c r="W55" s="376"/>
      <c r="X55" s="376"/>
      <c r="Y55" s="376"/>
      <c r="Z55" s="376"/>
      <c r="AA55" s="376"/>
      <c r="AB55" s="376"/>
      <c r="AC55" s="376"/>
      <c r="AD55" s="376"/>
      <c r="AE55" s="376"/>
      <c r="AF55" s="376"/>
      <c r="AG55" s="374">
        <f>'4 - Vedlejší rozpočtové n...'!J27</f>
        <v>0</v>
      </c>
      <c r="AH55" s="375"/>
      <c r="AI55" s="375"/>
      <c r="AJ55" s="375"/>
      <c r="AK55" s="375"/>
      <c r="AL55" s="375"/>
      <c r="AM55" s="375"/>
      <c r="AN55" s="374">
        <f>SUM(AG55,AT55)</f>
        <v>0</v>
      </c>
      <c r="AO55" s="375"/>
      <c r="AP55" s="375"/>
      <c r="AQ55" s="99" t="s">
        <v>78</v>
      </c>
      <c r="AR55" s="100"/>
      <c r="AS55" s="106">
        <v>0</v>
      </c>
      <c r="AT55" s="107">
        <f>ROUND(SUM(AV55:AW55),2)</f>
        <v>0</v>
      </c>
      <c r="AU55" s="108">
        <f>'4 - Vedlejší rozpočtové n...'!P81</f>
        <v>0</v>
      </c>
      <c r="AV55" s="107">
        <f>'4 - Vedlejší rozpočtové n...'!J30</f>
        <v>0</v>
      </c>
      <c r="AW55" s="107">
        <f>'4 - Vedlejší rozpočtové n...'!J31</f>
        <v>0</v>
      </c>
      <c r="AX55" s="107">
        <f>'4 - Vedlejší rozpočtové n...'!J32</f>
        <v>0</v>
      </c>
      <c r="AY55" s="107">
        <f>'4 - Vedlejší rozpočtové n...'!J33</f>
        <v>0</v>
      </c>
      <c r="AZ55" s="107">
        <f>'4 - Vedlejší rozpočtové n...'!F30</f>
        <v>0</v>
      </c>
      <c r="BA55" s="107">
        <f>'4 - Vedlejší rozpočtové n...'!F31</f>
        <v>0</v>
      </c>
      <c r="BB55" s="107">
        <f>'4 - Vedlejší rozpočtové n...'!F32</f>
        <v>0</v>
      </c>
      <c r="BC55" s="107">
        <f>'4 - Vedlejší rozpočtové n...'!F33</f>
        <v>0</v>
      </c>
      <c r="BD55" s="109">
        <f>'4 - Vedlejší rozpočtové n...'!F34</f>
        <v>0</v>
      </c>
      <c r="BT55" s="105" t="s">
        <v>76</v>
      </c>
      <c r="BV55" s="105" t="s">
        <v>73</v>
      </c>
      <c r="BW55" s="105" t="s">
        <v>88</v>
      </c>
      <c r="BX55" s="105" t="s">
        <v>7</v>
      </c>
      <c r="CL55" s="105" t="s">
        <v>21</v>
      </c>
      <c r="CM55" s="105" t="s">
        <v>80</v>
      </c>
    </row>
    <row r="56" spans="1:91" s="1" customFormat="1" ht="30" customHeight="1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5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algorithmName="SHA-512" hashValue="q+xcW68T3b4RHztvMU8PGr1W7OOaS2fECy28IYKmCv9GgQquNqd8tCoiVFAHntcbnMxMG8yLu9MQq9YjI6JXPg==" saltValue="qz2q6DyuPIUXHcjBg4OwEw==" spinCount="100000" sheet="1" objects="1" scenarios="1" formatCells="0" formatColumns="0" formatRows="0" sort="0" autoFilter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 - Stavební část'!C2" display="/"/>
    <hyperlink ref="A53" location="'2 - Zdravotechnika'!C2" display="/"/>
    <hyperlink ref="A54" location="'3 - Topení'!C2" display="/"/>
    <hyperlink ref="A55" location="'4 - Vedlejší rozpočtové 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9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89</v>
      </c>
      <c r="G1" s="387" t="s">
        <v>90</v>
      </c>
      <c r="H1" s="387"/>
      <c r="I1" s="114"/>
      <c r="J1" s="113" t="s">
        <v>91</v>
      </c>
      <c r="K1" s="112" t="s">
        <v>92</v>
      </c>
      <c r="L1" s="113" t="s">
        <v>93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94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0" t="str">
        <f>'Rekapitulace stavby'!K6</f>
        <v>Chrudim - rekonstrukce rozvodů ZTI a ÚT,čp.828,Městský park,SV část</v>
      </c>
      <c r="F7" s="381"/>
      <c r="G7" s="381"/>
      <c r="H7" s="381"/>
      <c r="I7" s="116"/>
      <c r="J7" s="28"/>
      <c r="K7" s="30"/>
    </row>
    <row r="8" spans="1:70" s="1" customFormat="1">
      <c r="B8" s="40"/>
      <c r="C8" s="41"/>
      <c r="D8" s="36" t="s">
        <v>95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2" t="s">
        <v>96</v>
      </c>
      <c r="F9" s="383"/>
      <c r="G9" s="383"/>
      <c r="H9" s="383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6. 2. 2018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9" t="s">
        <v>21</v>
      </c>
      <c r="F24" s="349"/>
      <c r="G24" s="349"/>
      <c r="H24" s="34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ROUND(J95,2)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ROUND(SUM(BE95:BE494), 2)</f>
        <v>0</v>
      </c>
      <c r="G30" s="41"/>
      <c r="H30" s="41"/>
      <c r="I30" s="130">
        <v>0.21</v>
      </c>
      <c r="J30" s="129">
        <f>ROUND(ROUND((SUM(BE95:BE494)),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ROUND(SUM(BF95:BF494), 2)</f>
        <v>0</v>
      </c>
      <c r="G31" s="41"/>
      <c r="H31" s="41"/>
      <c r="I31" s="130">
        <v>0.15</v>
      </c>
      <c r="J31" s="129">
        <f>ROUND(ROUND((SUM(BF95:BF494)),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ROUND(SUM(BG95:BG494),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ROUND(SUM(BH95:BH494),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ROUND(SUM(BI95:BI494),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97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0" t="str">
        <f>E7</f>
        <v>Chrudim - rekonstrukce rozvodů ZTI a ÚT,čp.828,Městský park,SV část</v>
      </c>
      <c r="F45" s="381"/>
      <c r="G45" s="381"/>
      <c r="H45" s="381"/>
      <c r="I45" s="117"/>
      <c r="J45" s="41"/>
      <c r="K45" s="44"/>
    </row>
    <row r="46" spans="2:11" s="1" customFormat="1" ht="14.45" customHeight="1">
      <c r="B46" s="40"/>
      <c r="C46" s="36" t="s">
        <v>95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2" t="str">
        <f>E9</f>
        <v>1 - Stavební část</v>
      </c>
      <c r="F47" s="383"/>
      <c r="G47" s="383"/>
      <c r="H47" s="383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Město Chrudim,Resselovo náměstí 77,Chrudim</v>
      </c>
      <c r="G51" s="41"/>
      <c r="H51" s="41"/>
      <c r="I51" s="118" t="s">
        <v>33</v>
      </c>
      <c r="J51" s="34" t="str">
        <f>E21</f>
        <v>CODE,s.r.o.,Na Vrtálně 84,Pardubice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98</v>
      </c>
      <c r="D54" s="131"/>
      <c r="E54" s="131"/>
      <c r="F54" s="131"/>
      <c r="G54" s="131"/>
      <c r="H54" s="131"/>
      <c r="I54" s="144"/>
      <c r="J54" s="145" t="s">
        <v>99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100</v>
      </c>
      <c r="D56" s="41"/>
      <c r="E56" s="41"/>
      <c r="F56" s="41"/>
      <c r="G56" s="41"/>
      <c r="H56" s="41"/>
      <c r="I56" s="117"/>
      <c r="J56" s="127">
        <f>J95</f>
        <v>0</v>
      </c>
      <c r="K56" s="44"/>
      <c r="AU56" s="23" t="s">
        <v>101</v>
      </c>
    </row>
    <row r="57" spans="2:47" s="7" customFormat="1" ht="24.95" customHeight="1">
      <c r="B57" s="148"/>
      <c r="C57" s="149"/>
      <c r="D57" s="150" t="s">
        <v>102</v>
      </c>
      <c r="E57" s="151"/>
      <c r="F57" s="151"/>
      <c r="G57" s="151"/>
      <c r="H57" s="151"/>
      <c r="I57" s="152"/>
      <c r="J57" s="153">
        <f>J96</f>
        <v>0</v>
      </c>
      <c r="K57" s="154"/>
    </row>
    <row r="58" spans="2:47" s="8" customFormat="1" ht="19.899999999999999" customHeight="1">
      <c r="B58" s="155"/>
      <c r="C58" s="156"/>
      <c r="D58" s="157" t="s">
        <v>103</v>
      </c>
      <c r="E58" s="158"/>
      <c r="F58" s="158"/>
      <c r="G58" s="158"/>
      <c r="H58" s="158"/>
      <c r="I58" s="159"/>
      <c r="J58" s="160">
        <f>J97</f>
        <v>0</v>
      </c>
      <c r="K58" s="161"/>
    </row>
    <row r="59" spans="2:47" s="8" customFormat="1" ht="19.899999999999999" customHeight="1">
      <c r="B59" s="155"/>
      <c r="C59" s="156"/>
      <c r="D59" s="157" t="s">
        <v>104</v>
      </c>
      <c r="E59" s="158"/>
      <c r="F59" s="158"/>
      <c r="G59" s="158"/>
      <c r="H59" s="158"/>
      <c r="I59" s="159"/>
      <c r="J59" s="160">
        <f>J103</f>
        <v>0</v>
      </c>
      <c r="K59" s="161"/>
    </row>
    <row r="60" spans="2:47" s="8" customFormat="1" ht="19.899999999999999" customHeight="1">
      <c r="B60" s="155"/>
      <c r="C60" s="156"/>
      <c r="D60" s="157" t="s">
        <v>105</v>
      </c>
      <c r="E60" s="158"/>
      <c r="F60" s="158"/>
      <c r="G60" s="158"/>
      <c r="H60" s="158"/>
      <c r="I60" s="159"/>
      <c r="J60" s="160">
        <f>J115</f>
        <v>0</v>
      </c>
      <c r="K60" s="161"/>
    </row>
    <row r="61" spans="2:47" s="8" customFormat="1" ht="19.899999999999999" customHeight="1">
      <c r="B61" s="155"/>
      <c r="C61" s="156"/>
      <c r="D61" s="157" t="s">
        <v>106</v>
      </c>
      <c r="E61" s="158"/>
      <c r="F61" s="158"/>
      <c r="G61" s="158"/>
      <c r="H61" s="158"/>
      <c r="I61" s="159"/>
      <c r="J61" s="160">
        <f>J124</f>
        <v>0</v>
      </c>
      <c r="K61" s="161"/>
    </row>
    <row r="62" spans="2:47" s="8" customFormat="1" ht="19.899999999999999" customHeight="1">
      <c r="B62" s="155"/>
      <c r="C62" s="156"/>
      <c r="D62" s="157" t="s">
        <v>107</v>
      </c>
      <c r="E62" s="158"/>
      <c r="F62" s="158"/>
      <c r="G62" s="158"/>
      <c r="H62" s="158"/>
      <c r="I62" s="159"/>
      <c r="J62" s="160">
        <f>J160</f>
        <v>0</v>
      </c>
      <c r="K62" s="161"/>
    </row>
    <row r="63" spans="2:47" s="8" customFormat="1" ht="19.899999999999999" customHeight="1">
      <c r="B63" s="155"/>
      <c r="C63" s="156"/>
      <c r="D63" s="157" t="s">
        <v>108</v>
      </c>
      <c r="E63" s="158"/>
      <c r="F63" s="158"/>
      <c r="G63" s="158"/>
      <c r="H63" s="158"/>
      <c r="I63" s="159"/>
      <c r="J63" s="160">
        <f>J223</f>
        <v>0</v>
      </c>
      <c r="K63" s="161"/>
    </row>
    <row r="64" spans="2:47" s="8" customFormat="1" ht="19.899999999999999" customHeight="1">
      <c r="B64" s="155"/>
      <c r="C64" s="156"/>
      <c r="D64" s="157" t="s">
        <v>109</v>
      </c>
      <c r="E64" s="158"/>
      <c r="F64" s="158"/>
      <c r="G64" s="158"/>
      <c r="H64" s="158"/>
      <c r="I64" s="159"/>
      <c r="J64" s="160">
        <f>J235</f>
        <v>0</v>
      </c>
      <c r="K64" s="161"/>
    </row>
    <row r="65" spans="2:11" s="7" customFormat="1" ht="24.95" customHeight="1">
      <c r="B65" s="148"/>
      <c r="C65" s="149"/>
      <c r="D65" s="150" t="s">
        <v>110</v>
      </c>
      <c r="E65" s="151"/>
      <c r="F65" s="151"/>
      <c r="G65" s="151"/>
      <c r="H65" s="151"/>
      <c r="I65" s="152"/>
      <c r="J65" s="153">
        <f>J237</f>
        <v>0</v>
      </c>
      <c r="K65" s="154"/>
    </row>
    <row r="66" spans="2:11" s="8" customFormat="1" ht="19.899999999999999" customHeight="1">
      <c r="B66" s="155"/>
      <c r="C66" s="156"/>
      <c r="D66" s="157" t="s">
        <v>111</v>
      </c>
      <c r="E66" s="158"/>
      <c r="F66" s="158"/>
      <c r="G66" s="158"/>
      <c r="H66" s="158"/>
      <c r="I66" s="159"/>
      <c r="J66" s="160">
        <f>J238</f>
        <v>0</v>
      </c>
      <c r="K66" s="161"/>
    </row>
    <row r="67" spans="2:11" s="8" customFormat="1" ht="19.899999999999999" customHeight="1">
      <c r="B67" s="155"/>
      <c r="C67" s="156"/>
      <c r="D67" s="157" t="s">
        <v>112</v>
      </c>
      <c r="E67" s="158"/>
      <c r="F67" s="158"/>
      <c r="G67" s="158"/>
      <c r="H67" s="158"/>
      <c r="I67" s="159"/>
      <c r="J67" s="160">
        <f>J278</f>
        <v>0</v>
      </c>
      <c r="K67" s="161"/>
    </row>
    <row r="68" spans="2:11" s="8" customFormat="1" ht="19.899999999999999" customHeight="1">
      <c r="B68" s="155"/>
      <c r="C68" s="156"/>
      <c r="D68" s="157" t="s">
        <v>113</v>
      </c>
      <c r="E68" s="158"/>
      <c r="F68" s="158"/>
      <c r="G68" s="158"/>
      <c r="H68" s="158"/>
      <c r="I68" s="159"/>
      <c r="J68" s="160">
        <f>J306</f>
        <v>0</v>
      </c>
      <c r="K68" s="161"/>
    </row>
    <row r="69" spans="2:11" s="8" customFormat="1" ht="19.899999999999999" customHeight="1">
      <c r="B69" s="155"/>
      <c r="C69" s="156"/>
      <c r="D69" s="157" t="s">
        <v>114</v>
      </c>
      <c r="E69" s="158"/>
      <c r="F69" s="158"/>
      <c r="G69" s="158"/>
      <c r="H69" s="158"/>
      <c r="I69" s="159"/>
      <c r="J69" s="160">
        <f>J313</f>
        <v>0</v>
      </c>
      <c r="K69" s="161"/>
    </row>
    <row r="70" spans="2:11" s="8" customFormat="1" ht="19.899999999999999" customHeight="1">
      <c r="B70" s="155"/>
      <c r="C70" s="156"/>
      <c r="D70" s="157" t="s">
        <v>115</v>
      </c>
      <c r="E70" s="158"/>
      <c r="F70" s="158"/>
      <c r="G70" s="158"/>
      <c r="H70" s="158"/>
      <c r="I70" s="159"/>
      <c r="J70" s="160">
        <f>J327</f>
        <v>0</v>
      </c>
      <c r="K70" s="161"/>
    </row>
    <row r="71" spans="2:11" s="8" customFormat="1" ht="19.899999999999999" customHeight="1">
      <c r="B71" s="155"/>
      <c r="C71" s="156"/>
      <c r="D71" s="157" t="s">
        <v>116</v>
      </c>
      <c r="E71" s="158"/>
      <c r="F71" s="158"/>
      <c r="G71" s="158"/>
      <c r="H71" s="158"/>
      <c r="I71" s="159"/>
      <c r="J71" s="160">
        <f>J340</f>
        <v>0</v>
      </c>
      <c r="K71" s="161"/>
    </row>
    <row r="72" spans="2:11" s="8" customFormat="1" ht="19.899999999999999" customHeight="1">
      <c r="B72" s="155"/>
      <c r="C72" s="156"/>
      <c r="D72" s="157" t="s">
        <v>117</v>
      </c>
      <c r="E72" s="158"/>
      <c r="F72" s="158"/>
      <c r="G72" s="158"/>
      <c r="H72" s="158"/>
      <c r="I72" s="159"/>
      <c r="J72" s="160">
        <f>J366</f>
        <v>0</v>
      </c>
      <c r="K72" s="161"/>
    </row>
    <row r="73" spans="2:11" s="8" customFormat="1" ht="19.899999999999999" customHeight="1">
      <c r="B73" s="155"/>
      <c r="C73" s="156"/>
      <c r="D73" s="157" t="s">
        <v>118</v>
      </c>
      <c r="E73" s="158"/>
      <c r="F73" s="158"/>
      <c r="G73" s="158"/>
      <c r="H73" s="158"/>
      <c r="I73" s="159"/>
      <c r="J73" s="160">
        <f>J401</f>
        <v>0</v>
      </c>
      <c r="K73" s="161"/>
    </row>
    <row r="74" spans="2:11" s="8" customFormat="1" ht="19.899999999999999" customHeight="1">
      <c r="B74" s="155"/>
      <c r="C74" s="156"/>
      <c r="D74" s="157" t="s">
        <v>119</v>
      </c>
      <c r="E74" s="158"/>
      <c r="F74" s="158"/>
      <c r="G74" s="158"/>
      <c r="H74" s="158"/>
      <c r="I74" s="159"/>
      <c r="J74" s="160">
        <f>J448</f>
        <v>0</v>
      </c>
      <c r="K74" s="161"/>
    </row>
    <row r="75" spans="2:11" s="8" customFormat="1" ht="19.899999999999999" customHeight="1">
      <c r="B75" s="155"/>
      <c r="C75" s="156"/>
      <c r="D75" s="157" t="s">
        <v>120</v>
      </c>
      <c r="E75" s="158"/>
      <c r="F75" s="158"/>
      <c r="G75" s="158"/>
      <c r="H75" s="158"/>
      <c r="I75" s="159"/>
      <c r="J75" s="160">
        <f>J467</f>
        <v>0</v>
      </c>
      <c r="K75" s="161"/>
    </row>
    <row r="76" spans="2:11" s="1" customFormat="1" ht="21.75" customHeight="1">
      <c r="B76" s="40"/>
      <c r="C76" s="41"/>
      <c r="D76" s="41"/>
      <c r="E76" s="41"/>
      <c r="F76" s="41"/>
      <c r="G76" s="41"/>
      <c r="H76" s="41"/>
      <c r="I76" s="117"/>
      <c r="J76" s="41"/>
      <c r="K76" s="44"/>
    </row>
    <row r="77" spans="2:11" s="1" customFormat="1" ht="6.95" customHeight="1">
      <c r="B77" s="55"/>
      <c r="C77" s="56"/>
      <c r="D77" s="56"/>
      <c r="E77" s="56"/>
      <c r="F77" s="56"/>
      <c r="G77" s="56"/>
      <c r="H77" s="56"/>
      <c r="I77" s="138"/>
      <c r="J77" s="56"/>
      <c r="K77" s="57"/>
    </row>
    <row r="81" spans="2:63" s="1" customFormat="1" ht="6.95" customHeight="1">
      <c r="B81" s="58"/>
      <c r="C81" s="59"/>
      <c r="D81" s="59"/>
      <c r="E81" s="59"/>
      <c r="F81" s="59"/>
      <c r="G81" s="59"/>
      <c r="H81" s="59"/>
      <c r="I81" s="141"/>
      <c r="J81" s="59"/>
      <c r="K81" s="59"/>
      <c r="L81" s="60"/>
    </row>
    <row r="82" spans="2:63" s="1" customFormat="1" ht="36.950000000000003" customHeight="1">
      <c r="B82" s="40"/>
      <c r="C82" s="61" t="s">
        <v>121</v>
      </c>
      <c r="D82" s="62"/>
      <c r="E82" s="62"/>
      <c r="F82" s="62"/>
      <c r="G82" s="62"/>
      <c r="H82" s="62"/>
      <c r="I82" s="162"/>
      <c r="J82" s="62"/>
      <c r="K82" s="62"/>
      <c r="L82" s="60"/>
    </row>
    <row r="83" spans="2:63" s="1" customFormat="1" ht="6.95" customHeight="1">
      <c r="B83" s="40"/>
      <c r="C83" s="62"/>
      <c r="D83" s="62"/>
      <c r="E83" s="62"/>
      <c r="F83" s="62"/>
      <c r="G83" s="62"/>
      <c r="H83" s="62"/>
      <c r="I83" s="162"/>
      <c r="J83" s="62"/>
      <c r="K83" s="62"/>
      <c r="L83" s="60"/>
    </row>
    <row r="84" spans="2:63" s="1" customFormat="1" ht="14.45" customHeight="1">
      <c r="B84" s="40"/>
      <c r="C84" s="64" t="s">
        <v>18</v>
      </c>
      <c r="D84" s="62"/>
      <c r="E84" s="62"/>
      <c r="F84" s="62"/>
      <c r="G84" s="62"/>
      <c r="H84" s="62"/>
      <c r="I84" s="162"/>
      <c r="J84" s="62"/>
      <c r="K84" s="62"/>
      <c r="L84" s="60"/>
    </row>
    <row r="85" spans="2:63" s="1" customFormat="1" ht="22.5" customHeight="1">
      <c r="B85" s="40"/>
      <c r="C85" s="62"/>
      <c r="D85" s="62"/>
      <c r="E85" s="384" t="str">
        <f>E7</f>
        <v>Chrudim - rekonstrukce rozvodů ZTI a ÚT,čp.828,Městský park,SV část</v>
      </c>
      <c r="F85" s="385"/>
      <c r="G85" s="385"/>
      <c r="H85" s="385"/>
      <c r="I85" s="162"/>
      <c r="J85" s="62"/>
      <c r="K85" s="62"/>
      <c r="L85" s="60"/>
    </row>
    <row r="86" spans="2:63" s="1" customFormat="1" ht="14.45" customHeight="1">
      <c r="B86" s="40"/>
      <c r="C86" s="64" t="s">
        <v>95</v>
      </c>
      <c r="D86" s="62"/>
      <c r="E86" s="62"/>
      <c r="F86" s="62"/>
      <c r="G86" s="62"/>
      <c r="H86" s="62"/>
      <c r="I86" s="162"/>
      <c r="J86" s="62"/>
      <c r="K86" s="62"/>
      <c r="L86" s="60"/>
    </row>
    <row r="87" spans="2:63" s="1" customFormat="1" ht="23.25" customHeight="1">
      <c r="B87" s="40"/>
      <c r="C87" s="62"/>
      <c r="D87" s="62"/>
      <c r="E87" s="360" t="str">
        <f>E9</f>
        <v>1 - Stavební část</v>
      </c>
      <c r="F87" s="386"/>
      <c r="G87" s="386"/>
      <c r="H87" s="386"/>
      <c r="I87" s="162"/>
      <c r="J87" s="62"/>
      <c r="K87" s="62"/>
      <c r="L87" s="60"/>
    </row>
    <row r="88" spans="2:63" s="1" customFormat="1" ht="6.95" customHeight="1">
      <c r="B88" s="40"/>
      <c r="C88" s="62"/>
      <c r="D88" s="62"/>
      <c r="E88" s="62"/>
      <c r="F88" s="62"/>
      <c r="G88" s="62"/>
      <c r="H88" s="62"/>
      <c r="I88" s="162"/>
      <c r="J88" s="62"/>
      <c r="K88" s="62"/>
      <c r="L88" s="60"/>
    </row>
    <row r="89" spans="2:63" s="1" customFormat="1" ht="18" customHeight="1">
      <c r="B89" s="40"/>
      <c r="C89" s="64" t="s">
        <v>23</v>
      </c>
      <c r="D89" s="62"/>
      <c r="E89" s="62"/>
      <c r="F89" s="163" t="str">
        <f>F12</f>
        <v xml:space="preserve"> </v>
      </c>
      <c r="G89" s="62"/>
      <c r="H89" s="62"/>
      <c r="I89" s="164" t="s">
        <v>25</v>
      </c>
      <c r="J89" s="72" t="str">
        <f>IF(J12="","",J12)</f>
        <v>6. 2. 2018</v>
      </c>
      <c r="K89" s="62"/>
      <c r="L89" s="60"/>
    </row>
    <row r="90" spans="2:63" s="1" customFormat="1" ht="6.95" customHeight="1">
      <c r="B90" s="40"/>
      <c r="C90" s="62"/>
      <c r="D90" s="62"/>
      <c r="E90" s="62"/>
      <c r="F90" s="62"/>
      <c r="G90" s="62"/>
      <c r="H90" s="62"/>
      <c r="I90" s="162"/>
      <c r="J90" s="62"/>
      <c r="K90" s="62"/>
      <c r="L90" s="60"/>
    </row>
    <row r="91" spans="2:63" s="1" customFormat="1">
      <c r="B91" s="40"/>
      <c r="C91" s="64" t="s">
        <v>27</v>
      </c>
      <c r="D91" s="62"/>
      <c r="E91" s="62"/>
      <c r="F91" s="163" t="str">
        <f>E15</f>
        <v>Město Chrudim,Resselovo náměstí 77,Chrudim</v>
      </c>
      <c r="G91" s="62"/>
      <c r="H91" s="62"/>
      <c r="I91" s="164" t="s">
        <v>33</v>
      </c>
      <c r="J91" s="163" t="str">
        <f>E21</f>
        <v>CODE,s.r.o.,Na Vrtálně 84,Pardubice</v>
      </c>
      <c r="K91" s="62"/>
      <c r="L91" s="60"/>
    </row>
    <row r="92" spans="2:63" s="1" customFormat="1" ht="14.45" customHeight="1">
      <c r="B92" s="40"/>
      <c r="C92" s="64" t="s">
        <v>31</v>
      </c>
      <c r="D92" s="62"/>
      <c r="E92" s="62"/>
      <c r="F92" s="163" t="str">
        <f>IF(E18="","",E18)</f>
        <v/>
      </c>
      <c r="G92" s="62"/>
      <c r="H92" s="62"/>
      <c r="I92" s="162"/>
      <c r="J92" s="62"/>
      <c r="K92" s="62"/>
      <c r="L92" s="60"/>
    </row>
    <row r="93" spans="2:63" s="1" customFormat="1" ht="10.35" customHeight="1">
      <c r="B93" s="40"/>
      <c r="C93" s="62"/>
      <c r="D93" s="62"/>
      <c r="E93" s="62"/>
      <c r="F93" s="62"/>
      <c r="G93" s="62"/>
      <c r="H93" s="62"/>
      <c r="I93" s="162"/>
      <c r="J93" s="62"/>
      <c r="K93" s="62"/>
      <c r="L93" s="60"/>
    </row>
    <row r="94" spans="2:63" s="9" customFormat="1" ht="29.25" customHeight="1">
      <c r="B94" s="165"/>
      <c r="C94" s="166" t="s">
        <v>122</v>
      </c>
      <c r="D94" s="167" t="s">
        <v>56</v>
      </c>
      <c r="E94" s="167" t="s">
        <v>52</v>
      </c>
      <c r="F94" s="167" t="s">
        <v>123</v>
      </c>
      <c r="G94" s="167" t="s">
        <v>124</v>
      </c>
      <c r="H94" s="167" t="s">
        <v>125</v>
      </c>
      <c r="I94" s="168" t="s">
        <v>126</v>
      </c>
      <c r="J94" s="167" t="s">
        <v>99</v>
      </c>
      <c r="K94" s="169" t="s">
        <v>127</v>
      </c>
      <c r="L94" s="170"/>
      <c r="M94" s="80" t="s">
        <v>128</v>
      </c>
      <c r="N94" s="81" t="s">
        <v>41</v>
      </c>
      <c r="O94" s="81" t="s">
        <v>129</v>
      </c>
      <c r="P94" s="81" t="s">
        <v>130</v>
      </c>
      <c r="Q94" s="81" t="s">
        <v>131</v>
      </c>
      <c r="R94" s="81" t="s">
        <v>132</v>
      </c>
      <c r="S94" s="81" t="s">
        <v>133</v>
      </c>
      <c r="T94" s="82" t="s">
        <v>134</v>
      </c>
    </row>
    <row r="95" spans="2:63" s="1" customFormat="1" ht="29.25" customHeight="1">
      <c r="B95" s="40"/>
      <c r="C95" s="86" t="s">
        <v>100</v>
      </c>
      <c r="D95" s="62"/>
      <c r="E95" s="62"/>
      <c r="F95" s="62"/>
      <c r="G95" s="62"/>
      <c r="H95" s="62"/>
      <c r="I95" s="162"/>
      <c r="J95" s="171">
        <f>BK95</f>
        <v>0</v>
      </c>
      <c r="K95" s="62"/>
      <c r="L95" s="60"/>
      <c r="M95" s="83"/>
      <c r="N95" s="84"/>
      <c r="O95" s="84"/>
      <c r="P95" s="172">
        <f>P96+P237</f>
        <v>0</v>
      </c>
      <c r="Q95" s="84"/>
      <c r="R95" s="172">
        <f>R96+R237</f>
        <v>29.118800220000001</v>
      </c>
      <c r="S95" s="84"/>
      <c r="T95" s="173">
        <f>T96+T237</f>
        <v>21.114885130000001</v>
      </c>
      <c r="AT95" s="23" t="s">
        <v>70</v>
      </c>
      <c r="AU95" s="23" t="s">
        <v>101</v>
      </c>
      <c r="BK95" s="174">
        <f>BK96+BK237</f>
        <v>0</v>
      </c>
    </row>
    <row r="96" spans="2:63" s="10" customFormat="1" ht="37.35" customHeight="1">
      <c r="B96" s="175"/>
      <c r="C96" s="176"/>
      <c r="D96" s="177" t="s">
        <v>70</v>
      </c>
      <c r="E96" s="178" t="s">
        <v>135</v>
      </c>
      <c r="F96" s="178" t="s">
        <v>136</v>
      </c>
      <c r="G96" s="176"/>
      <c r="H96" s="176"/>
      <c r="I96" s="179"/>
      <c r="J96" s="180">
        <f>BK96</f>
        <v>0</v>
      </c>
      <c r="K96" s="176"/>
      <c r="L96" s="181"/>
      <c r="M96" s="182"/>
      <c r="N96" s="183"/>
      <c r="O96" s="183"/>
      <c r="P96" s="184">
        <f>P97+P103+P115+P124+P160+P223+P235</f>
        <v>0</v>
      </c>
      <c r="Q96" s="183"/>
      <c r="R96" s="184">
        <f>R97+R103+R115+R124+R160+R223+R235</f>
        <v>24.56227702</v>
      </c>
      <c r="S96" s="183"/>
      <c r="T96" s="185">
        <f>T97+T103+T115+T124+T160+T223+T235</f>
        <v>20.210414</v>
      </c>
      <c r="AR96" s="186" t="s">
        <v>76</v>
      </c>
      <c r="AT96" s="187" t="s">
        <v>70</v>
      </c>
      <c r="AU96" s="187" t="s">
        <v>71</v>
      </c>
      <c r="AY96" s="186" t="s">
        <v>137</v>
      </c>
      <c r="BK96" s="188">
        <f>BK97+BK103+BK115+BK124+BK160+BK223+BK235</f>
        <v>0</v>
      </c>
    </row>
    <row r="97" spans="2:65" s="10" customFormat="1" ht="19.899999999999999" customHeight="1">
      <c r="B97" s="175"/>
      <c r="C97" s="176"/>
      <c r="D97" s="189" t="s">
        <v>70</v>
      </c>
      <c r="E97" s="190" t="s">
        <v>76</v>
      </c>
      <c r="F97" s="190" t="s">
        <v>138</v>
      </c>
      <c r="G97" s="176"/>
      <c r="H97" s="176"/>
      <c r="I97" s="179"/>
      <c r="J97" s="191">
        <f>BK97</f>
        <v>0</v>
      </c>
      <c r="K97" s="176"/>
      <c r="L97" s="181"/>
      <c r="M97" s="182"/>
      <c r="N97" s="183"/>
      <c r="O97" s="183"/>
      <c r="P97" s="184">
        <f>SUM(P98:P102)</f>
        <v>0</v>
      </c>
      <c r="Q97" s="183"/>
      <c r="R97" s="184">
        <f>SUM(R98:R102)</f>
        <v>0</v>
      </c>
      <c r="S97" s="183"/>
      <c r="T97" s="185">
        <f>SUM(T98:T102)</f>
        <v>0.19125</v>
      </c>
      <c r="AR97" s="186" t="s">
        <v>76</v>
      </c>
      <c r="AT97" s="187" t="s">
        <v>70</v>
      </c>
      <c r="AU97" s="187" t="s">
        <v>76</v>
      </c>
      <c r="AY97" s="186" t="s">
        <v>137</v>
      </c>
      <c r="BK97" s="188">
        <f>SUM(BK98:BK102)</f>
        <v>0</v>
      </c>
    </row>
    <row r="98" spans="2:65" s="1" customFormat="1" ht="22.5" customHeight="1">
      <c r="B98" s="40"/>
      <c r="C98" s="192" t="s">
        <v>76</v>
      </c>
      <c r="D98" s="192" t="s">
        <v>139</v>
      </c>
      <c r="E98" s="193" t="s">
        <v>140</v>
      </c>
      <c r="F98" s="194" t="s">
        <v>141</v>
      </c>
      <c r="G98" s="195" t="s">
        <v>142</v>
      </c>
      <c r="H98" s="196">
        <v>0.75</v>
      </c>
      <c r="I98" s="197"/>
      <c r="J98" s="198">
        <f>ROUND(I98*H98,2)</f>
        <v>0</v>
      </c>
      <c r="K98" s="194" t="s">
        <v>143</v>
      </c>
      <c r="L98" s="60"/>
      <c r="M98" s="199" t="s">
        <v>21</v>
      </c>
      <c r="N98" s="200" t="s">
        <v>42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0.255</v>
      </c>
      <c r="T98" s="202">
        <f>S98*H98</f>
        <v>0.19125</v>
      </c>
      <c r="AR98" s="23" t="s">
        <v>86</v>
      </c>
      <c r="AT98" s="23" t="s">
        <v>139</v>
      </c>
      <c r="AU98" s="23" t="s">
        <v>80</v>
      </c>
      <c r="AY98" s="23" t="s">
        <v>137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76</v>
      </c>
      <c r="BK98" s="203">
        <f>ROUND(I98*H98,2)</f>
        <v>0</v>
      </c>
      <c r="BL98" s="23" t="s">
        <v>86</v>
      </c>
      <c r="BM98" s="23" t="s">
        <v>144</v>
      </c>
    </row>
    <row r="99" spans="2:65" s="11" customFormat="1" ht="13.5">
      <c r="B99" s="204"/>
      <c r="C99" s="205"/>
      <c r="D99" s="206" t="s">
        <v>145</v>
      </c>
      <c r="E99" s="207" t="s">
        <v>21</v>
      </c>
      <c r="F99" s="208" t="s">
        <v>146</v>
      </c>
      <c r="G99" s="205"/>
      <c r="H99" s="209" t="s">
        <v>21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145</v>
      </c>
      <c r="AU99" s="215" t="s">
        <v>80</v>
      </c>
      <c r="AV99" s="11" t="s">
        <v>76</v>
      </c>
      <c r="AW99" s="11" t="s">
        <v>35</v>
      </c>
      <c r="AX99" s="11" t="s">
        <v>71</v>
      </c>
      <c r="AY99" s="215" t="s">
        <v>137</v>
      </c>
    </row>
    <row r="100" spans="2:65" s="12" customFormat="1" ht="13.5">
      <c r="B100" s="216"/>
      <c r="C100" s="217"/>
      <c r="D100" s="218" t="s">
        <v>145</v>
      </c>
      <c r="E100" s="219" t="s">
        <v>21</v>
      </c>
      <c r="F100" s="220" t="s">
        <v>147</v>
      </c>
      <c r="G100" s="217"/>
      <c r="H100" s="221">
        <v>0.75</v>
      </c>
      <c r="I100" s="222"/>
      <c r="J100" s="217"/>
      <c r="K100" s="217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145</v>
      </c>
      <c r="AU100" s="227" t="s">
        <v>80</v>
      </c>
      <c r="AV100" s="12" t="s">
        <v>80</v>
      </c>
      <c r="AW100" s="12" t="s">
        <v>35</v>
      </c>
      <c r="AX100" s="12" t="s">
        <v>76</v>
      </c>
      <c r="AY100" s="227" t="s">
        <v>137</v>
      </c>
    </row>
    <row r="101" spans="2:65" s="1" customFormat="1" ht="22.5" customHeight="1">
      <c r="B101" s="40"/>
      <c r="C101" s="192" t="s">
        <v>80</v>
      </c>
      <c r="D101" s="192" t="s">
        <v>139</v>
      </c>
      <c r="E101" s="193" t="s">
        <v>148</v>
      </c>
      <c r="F101" s="194" t="s">
        <v>149</v>
      </c>
      <c r="G101" s="195" t="s">
        <v>142</v>
      </c>
      <c r="H101" s="196">
        <v>11.76</v>
      </c>
      <c r="I101" s="197"/>
      <c r="J101" s="198">
        <f>ROUND(I101*H101,2)</f>
        <v>0</v>
      </c>
      <c r="K101" s="194" t="s">
        <v>143</v>
      </c>
      <c r="L101" s="60"/>
      <c r="M101" s="199" t="s">
        <v>21</v>
      </c>
      <c r="N101" s="200" t="s">
        <v>42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86</v>
      </c>
      <c r="AT101" s="23" t="s">
        <v>139</v>
      </c>
      <c r="AU101" s="23" t="s">
        <v>80</v>
      </c>
      <c r="AY101" s="23" t="s">
        <v>137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76</v>
      </c>
      <c r="BK101" s="203">
        <f>ROUND(I101*H101,2)</f>
        <v>0</v>
      </c>
      <c r="BL101" s="23" t="s">
        <v>86</v>
      </c>
      <c r="BM101" s="23" t="s">
        <v>150</v>
      </c>
    </row>
    <row r="102" spans="2:65" s="12" customFormat="1" ht="13.5">
      <c r="B102" s="216"/>
      <c r="C102" s="217"/>
      <c r="D102" s="206" t="s">
        <v>145</v>
      </c>
      <c r="E102" s="228" t="s">
        <v>21</v>
      </c>
      <c r="F102" s="229" t="s">
        <v>151</v>
      </c>
      <c r="G102" s="217"/>
      <c r="H102" s="230">
        <v>11.76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145</v>
      </c>
      <c r="AU102" s="227" t="s">
        <v>80</v>
      </c>
      <c r="AV102" s="12" t="s">
        <v>80</v>
      </c>
      <c r="AW102" s="12" t="s">
        <v>35</v>
      </c>
      <c r="AX102" s="12" t="s">
        <v>76</v>
      </c>
      <c r="AY102" s="227" t="s">
        <v>137</v>
      </c>
    </row>
    <row r="103" spans="2:65" s="10" customFormat="1" ht="29.85" customHeight="1">
      <c r="B103" s="175"/>
      <c r="C103" s="176"/>
      <c r="D103" s="189" t="s">
        <v>70</v>
      </c>
      <c r="E103" s="190" t="s">
        <v>80</v>
      </c>
      <c r="F103" s="190" t="s">
        <v>152</v>
      </c>
      <c r="G103" s="176"/>
      <c r="H103" s="176"/>
      <c r="I103" s="179"/>
      <c r="J103" s="191">
        <f>BK103</f>
        <v>0</v>
      </c>
      <c r="K103" s="176"/>
      <c r="L103" s="181"/>
      <c r="M103" s="182"/>
      <c r="N103" s="183"/>
      <c r="O103" s="183"/>
      <c r="P103" s="184">
        <f>SUM(P104:P114)</f>
        <v>0</v>
      </c>
      <c r="Q103" s="183"/>
      <c r="R103" s="184">
        <f>SUM(R104:R114)</f>
        <v>2.90613024</v>
      </c>
      <c r="S103" s="183"/>
      <c r="T103" s="185">
        <f>SUM(T104:T114)</f>
        <v>0</v>
      </c>
      <c r="AR103" s="186" t="s">
        <v>76</v>
      </c>
      <c r="AT103" s="187" t="s">
        <v>70</v>
      </c>
      <c r="AU103" s="187" t="s">
        <v>76</v>
      </c>
      <c r="AY103" s="186" t="s">
        <v>137</v>
      </c>
      <c r="BK103" s="188">
        <f>SUM(BK104:BK114)</f>
        <v>0</v>
      </c>
    </row>
    <row r="104" spans="2:65" s="1" customFormat="1" ht="22.5" customHeight="1">
      <c r="B104" s="40"/>
      <c r="C104" s="192" t="s">
        <v>83</v>
      </c>
      <c r="D104" s="192" t="s">
        <v>139</v>
      </c>
      <c r="E104" s="193" t="s">
        <v>153</v>
      </c>
      <c r="F104" s="194" t="s">
        <v>154</v>
      </c>
      <c r="G104" s="195" t="s">
        <v>155</v>
      </c>
      <c r="H104" s="196">
        <v>1.1759999999999999</v>
      </c>
      <c r="I104" s="197"/>
      <c r="J104" s="198">
        <f>ROUND(I104*H104,2)</f>
        <v>0</v>
      </c>
      <c r="K104" s="194" t="s">
        <v>143</v>
      </c>
      <c r="L104" s="60"/>
      <c r="M104" s="199" t="s">
        <v>21</v>
      </c>
      <c r="N104" s="200" t="s">
        <v>42</v>
      </c>
      <c r="O104" s="41"/>
      <c r="P104" s="201">
        <f>O104*H104</f>
        <v>0</v>
      </c>
      <c r="Q104" s="201">
        <v>2.45329</v>
      </c>
      <c r="R104" s="201">
        <f>Q104*H104</f>
        <v>2.8850690399999999</v>
      </c>
      <c r="S104" s="201">
        <v>0</v>
      </c>
      <c r="T104" s="202">
        <f>S104*H104</f>
        <v>0</v>
      </c>
      <c r="AR104" s="23" t="s">
        <v>86</v>
      </c>
      <c r="AT104" s="23" t="s">
        <v>139</v>
      </c>
      <c r="AU104" s="23" t="s">
        <v>80</v>
      </c>
      <c r="AY104" s="23" t="s">
        <v>137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76</v>
      </c>
      <c r="BK104" s="203">
        <f>ROUND(I104*H104,2)</f>
        <v>0</v>
      </c>
      <c r="BL104" s="23" t="s">
        <v>86</v>
      </c>
      <c r="BM104" s="23" t="s">
        <v>156</v>
      </c>
    </row>
    <row r="105" spans="2:65" s="11" customFormat="1" ht="13.5">
      <c r="B105" s="204"/>
      <c r="C105" s="205"/>
      <c r="D105" s="206" t="s">
        <v>145</v>
      </c>
      <c r="E105" s="207" t="s">
        <v>21</v>
      </c>
      <c r="F105" s="208" t="s">
        <v>157</v>
      </c>
      <c r="G105" s="205"/>
      <c r="H105" s="209" t="s">
        <v>21</v>
      </c>
      <c r="I105" s="210"/>
      <c r="J105" s="205"/>
      <c r="K105" s="205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145</v>
      </c>
      <c r="AU105" s="215" t="s">
        <v>80</v>
      </c>
      <c r="AV105" s="11" t="s">
        <v>76</v>
      </c>
      <c r="AW105" s="11" t="s">
        <v>35</v>
      </c>
      <c r="AX105" s="11" t="s">
        <v>71</v>
      </c>
      <c r="AY105" s="215" t="s">
        <v>137</v>
      </c>
    </row>
    <row r="106" spans="2:65" s="12" customFormat="1" ht="13.5">
      <c r="B106" s="216"/>
      <c r="C106" s="217"/>
      <c r="D106" s="206" t="s">
        <v>145</v>
      </c>
      <c r="E106" s="228" t="s">
        <v>21</v>
      </c>
      <c r="F106" s="229" t="s">
        <v>158</v>
      </c>
      <c r="G106" s="217"/>
      <c r="H106" s="230">
        <v>0.48799999999999999</v>
      </c>
      <c r="I106" s="222"/>
      <c r="J106" s="217"/>
      <c r="K106" s="217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145</v>
      </c>
      <c r="AU106" s="227" t="s">
        <v>80</v>
      </c>
      <c r="AV106" s="12" t="s">
        <v>80</v>
      </c>
      <c r="AW106" s="12" t="s">
        <v>35</v>
      </c>
      <c r="AX106" s="12" t="s">
        <v>71</v>
      </c>
      <c r="AY106" s="227" t="s">
        <v>137</v>
      </c>
    </row>
    <row r="107" spans="2:65" s="12" customFormat="1" ht="13.5">
      <c r="B107" s="216"/>
      <c r="C107" s="217"/>
      <c r="D107" s="206" t="s">
        <v>145</v>
      </c>
      <c r="E107" s="228" t="s">
        <v>21</v>
      </c>
      <c r="F107" s="229" t="s">
        <v>159</v>
      </c>
      <c r="G107" s="217"/>
      <c r="H107" s="230">
        <v>0.308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145</v>
      </c>
      <c r="AU107" s="227" t="s">
        <v>80</v>
      </c>
      <c r="AV107" s="12" t="s">
        <v>80</v>
      </c>
      <c r="AW107" s="12" t="s">
        <v>35</v>
      </c>
      <c r="AX107" s="12" t="s">
        <v>71</v>
      </c>
      <c r="AY107" s="227" t="s">
        <v>137</v>
      </c>
    </row>
    <row r="108" spans="2:65" s="12" customFormat="1" ht="13.5">
      <c r="B108" s="216"/>
      <c r="C108" s="217"/>
      <c r="D108" s="206" t="s">
        <v>145</v>
      </c>
      <c r="E108" s="228" t="s">
        <v>21</v>
      </c>
      <c r="F108" s="229" t="s">
        <v>160</v>
      </c>
      <c r="G108" s="217"/>
      <c r="H108" s="230">
        <v>0.1</v>
      </c>
      <c r="I108" s="222"/>
      <c r="J108" s="217"/>
      <c r="K108" s="217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145</v>
      </c>
      <c r="AU108" s="227" t="s">
        <v>80</v>
      </c>
      <c r="AV108" s="12" t="s">
        <v>80</v>
      </c>
      <c r="AW108" s="12" t="s">
        <v>35</v>
      </c>
      <c r="AX108" s="12" t="s">
        <v>71</v>
      </c>
      <c r="AY108" s="227" t="s">
        <v>137</v>
      </c>
    </row>
    <row r="109" spans="2:65" s="12" customFormat="1" ht="13.5">
      <c r="B109" s="216"/>
      <c r="C109" s="217"/>
      <c r="D109" s="206" t="s">
        <v>145</v>
      </c>
      <c r="E109" s="228" t="s">
        <v>21</v>
      </c>
      <c r="F109" s="229" t="s">
        <v>161</v>
      </c>
      <c r="G109" s="217"/>
      <c r="H109" s="230">
        <v>0.13200000000000001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145</v>
      </c>
      <c r="AU109" s="227" t="s">
        <v>80</v>
      </c>
      <c r="AV109" s="12" t="s">
        <v>80</v>
      </c>
      <c r="AW109" s="12" t="s">
        <v>35</v>
      </c>
      <c r="AX109" s="12" t="s">
        <v>71</v>
      </c>
      <c r="AY109" s="227" t="s">
        <v>137</v>
      </c>
    </row>
    <row r="110" spans="2:65" s="12" customFormat="1" ht="13.5">
      <c r="B110" s="216"/>
      <c r="C110" s="217"/>
      <c r="D110" s="206" t="s">
        <v>145</v>
      </c>
      <c r="E110" s="228" t="s">
        <v>21</v>
      </c>
      <c r="F110" s="229" t="s">
        <v>162</v>
      </c>
      <c r="G110" s="217"/>
      <c r="H110" s="230">
        <v>7.3999999999999996E-2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145</v>
      </c>
      <c r="AU110" s="227" t="s">
        <v>80</v>
      </c>
      <c r="AV110" s="12" t="s">
        <v>80</v>
      </c>
      <c r="AW110" s="12" t="s">
        <v>35</v>
      </c>
      <c r="AX110" s="12" t="s">
        <v>71</v>
      </c>
      <c r="AY110" s="227" t="s">
        <v>137</v>
      </c>
    </row>
    <row r="111" spans="2:65" s="12" customFormat="1" ht="13.5">
      <c r="B111" s="216"/>
      <c r="C111" s="217"/>
      <c r="D111" s="206" t="s">
        <v>145</v>
      </c>
      <c r="E111" s="228" t="s">
        <v>21</v>
      </c>
      <c r="F111" s="229" t="s">
        <v>163</v>
      </c>
      <c r="G111" s="217"/>
      <c r="H111" s="230">
        <v>7.3999999999999996E-2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145</v>
      </c>
      <c r="AU111" s="227" t="s">
        <v>80</v>
      </c>
      <c r="AV111" s="12" t="s">
        <v>80</v>
      </c>
      <c r="AW111" s="12" t="s">
        <v>35</v>
      </c>
      <c r="AX111" s="12" t="s">
        <v>71</v>
      </c>
      <c r="AY111" s="227" t="s">
        <v>137</v>
      </c>
    </row>
    <row r="112" spans="2:65" s="13" customFormat="1" ht="13.5">
      <c r="B112" s="231"/>
      <c r="C112" s="232"/>
      <c r="D112" s="218" t="s">
        <v>145</v>
      </c>
      <c r="E112" s="233" t="s">
        <v>21</v>
      </c>
      <c r="F112" s="234" t="s">
        <v>164</v>
      </c>
      <c r="G112" s="232"/>
      <c r="H112" s="235">
        <v>1.1759999999999999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145</v>
      </c>
      <c r="AU112" s="241" t="s">
        <v>80</v>
      </c>
      <c r="AV112" s="13" t="s">
        <v>86</v>
      </c>
      <c r="AW112" s="13" t="s">
        <v>35</v>
      </c>
      <c r="AX112" s="13" t="s">
        <v>76</v>
      </c>
      <c r="AY112" s="241" t="s">
        <v>137</v>
      </c>
    </row>
    <row r="113" spans="2:65" s="1" customFormat="1" ht="22.5" customHeight="1">
      <c r="B113" s="40"/>
      <c r="C113" s="192" t="s">
        <v>86</v>
      </c>
      <c r="D113" s="192" t="s">
        <v>139</v>
      </c>
      <c r="E113" s="193" t="s">
        <v>165</v>
      </c>
      <c r="F113" s="194" t="s">
        <v>166</v>
      </c>
      <c r="G113" s="195" t="s">
        <v>167</v>
      </c>
      <c r="H113" s="196">
        <v>0.02</v>
      </c>
      <c r="I113" s="197"/>
      <c r="J113" s="198">
        <f>ROUND(I113*H113,2)</f>
        <v>0</v>
      </c>
      <c r="K113" s="194" t="s">
        <v>143</v>
      </c>
      <c r="L113" s="60"/>
      <c r="M113" s="199" t="s">
        <v>21</v>
      </c>
      <c r="N113" s="200" t="s">
        <v>42</v>
      </c>
      <c r="O113" s="41"/>
      <c r="P113" s="201">
        <f>O113*H113</f>
        <v>0</v>
      </c>
      <c r="Q113" s="201">
        <v>1.0530600000000001</v>
      </c>
      <c r="R113" s="201">
        <f>Q113*H113</f>
        <v>2.1061200000000002E-2</v>
      </c>
      <c r="S113" s="201">
        <v>0</v>
      </c>
      <c r="T113" s="202">
        <f>S113*H113</f>
        <v>0</v>
      </c>
      <c r="AR113" s="23" t="s">
        <v>86</v>
      </c>
      <c r="AT113" s="23" t="s">
        <v>139</v>
      </c>
      <c r="AU113" s="23" t="s">
        <v>80</v>
      </c>
      <c r="AY113" s="23" t="s">
        <v>137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3" t="s">
        <v>76</v>
      </c>
      <c r="BK113" s="203">
        <f>ROUND(I113*H113,2)</f>
        <v>0</v>
      </c>
      <c r="BL113" s="23" t="s">
        <v>86</v>
      </c>
      <c r="BM113" s="23" t="s">
        <v>168</v>
      </c>
    </row>
    <row r="114" spans="2:65" s="12" customFormat="1" ht="13.5">
      <c r="B114" s="216"/>
      <c r="C114" s="217"/>
      <c r="D114" s="206" t="s">
        <v>145</v>
      </c>
      <c r="E114" s="228" t="s">
        <v>21</v>
      </c>
      <c r="F114" s="229" t="s">
        <v>169</v>
      </c>
      <c r="G114" s="217"/>
      <c r="H114" s="230">
        <v>0.02</v>
      </c>
      <c r="I114" s="222"/>
      <c r="J114" s="217"/>
      <c r="K114" s="217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145</v>
      </c>
      <c r="AU114" s="227" t="s">
        <v>80</v>
      </c>
      <c r="AV114" s="12" t="s">
        <v>80</v>
      </c>
      <c r="AW114" s="12" t="s">
        <v>35</v>
      </c>
      <c r="AX114" s="12" t="s">
        <v>76</v>
      </c>
      <c r="AY114" s="227" t="s">
        <v>137</v>
      </c>
    </row>
    <row r="115" spans="2:65" s="10" customFormat="1" ht="29.85" customHeight="1">
      <c r="B115" s="175"/>
      <c r="C115" s="176"/>
      <c r="D115" s="189" t="s">
        <v>70</v>
      </c>
      <c r="E115" s="190" t="s">
        <v>83</v>
      </c>
      <c r="F115" s="190" t="s">
        <v>170</v>
      </c>
      <c r="G115" s="176"/>
      <c r="H115" s="176"/>
      <c r="I115" s="179"/>
      <c r="J115" s="191">
        <f>BK115</f>
        <v>0</v>
      </c>
      <c r="K115" s="176"/>
      <c r="L115" s="181"/>
      <c r="M115" s="182"/>
      <c r="N115" s="183"/>
      <c r="O115" s="183"/>
      <c r="P115" s="184">
        <f>SUM(P116:P123)</f>
        <v>0</v>
      </c>
      <c r="Q115" s="183"/>
      <c r="R115" s="184">
        <f>SUM(R116:R123)</f>
        <v>6.2067969499999993</v>
      </c>
      <c r="S115" s="183"/>
      <c r="T115" s="185">
        <f>SUM(T116:T123)</f>
        <v>0</v>
      </c>
      <c r="AR115" s="186" t="s">
        <v>76</v>
      </c>
      <c r="AT115" s="187" t="s">
        <v>70</v>
      </c>
      <c r="AU115" s="187" t="s">
        <v>76</v>
      </c>
      <c r="AY115" s="186" t="s">
        <v>137</v>
      </c>
      <c r="BK115" s="188">
        <f>SUM(BK116:BK123)</f>
        <v>0</v>
      </c>
    </row>
    <row r="116" spans="2:65" s="1" customFormat="1" ht="22.5" customHeight="1">
      <c r="B116" s="40"/>
      <c r="C116" s="192" t="s">
        <v>171</v>
      </c>
      <c r="D116" s="192" t="s">
        <v>139</v>
      </c>
      <c r="E116" s="193" t="s">
        <v>172</v>
      </c>
      <c r="F116" s="194" t="s">
        <v>173</v>
      </c>
      <c r="G116" s="195" t="s">
        <v>142</v>
      </c>
      <c r="H116" s="196">
        <v>0.44500000000000001</v>
      </c>
      <c r="I116" s="197"/>
      <c r="J116" s="198">
        <f>ROUND(I116*H116,2)</f>
        <v>0</v>
      </c>
      <c r="K116" s="194" t="s">
        <v>143</v>
      </c>
      <c r="L116" s="60"/>
      <c r="M116" s="199" t="s">
        <v>21</v>
      </c>
      <c r="N116" s="200" t="s">
        <v>42</v>
      </c>
      <c r="O116" s="41"/>
      <c r="P116" s="201">
        <f>O116*H116</f>
        <v>0</v>
      </c>
      <c r="Q116" s="201">
        <v>0.14651</v>
      </c>
      <c r="R116" s="201">
        <f>Q116*H116</f>
        <v>6.5196950000000004E-2</v>
      </c>
      <c r="S116" s="201">
        <v>0</v>
      </c>
      <c r="T116" s="202">
        <f>S116*H116</f>
        <v>0</v>
      </c>
      <c r="AR116" s="23" t="s">
        <v>86</v>
      </c>
      <c r="AT116" s="23" t="s">
        <v>139</v>
      </c>
      <c r="AU116" s="23" t="s">
        <v>80</v>
      </c>
      <c r="AY116" s="23" t="s">
        <v>137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76</v>
      </c>
      <c r="BK116" s="203">
        <f>ROUND(I116*H116,2)</f>
        <v>0</v>
      </c>
      <c r="BL116" s="23" t="s">
        <v>86</v>
      </c>
      <c r="BM116" s="23" t="s">
        <v>174</v>
      </c>
    </row>
    <row r="117" spans="2:65" s="11" customFormat="1" ht="13.5">
      <c r="B117" s="204"/>
      <c r="C117" s="205"/>
      <c r="D117" s="206" t="s">
        <v>145</v>
      </c>
      <c r="E117" s="207" t="s">
        <v>21</v>
      </c>
      <c r="F117" s="208" t="s">
        <v>175</v>
      </c>
      <c r="G117" s="205"/>
      <c r="H117" s="209" t="s">
        <v>21</v>
      </c>
      <c r="I117" s="210"/>
      <c r="J117" s="205"/>
      <c r="K117" s="205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145</v>
      </c>
      <c r="AU117" s="215" t="s">
        <v>80</v>
      </c>
      <c r="AV117" s="11" t="s">
        <v>76</v>
      </c>
      <c r="AW117" s="11" t="s">
        <v>35</v>
      </c>
      <c r="AX117" s="11" t="s">
        <v>71</v>
      </c>
      <c r="AY117" s="215" t="s">
        <v>137</v>
      </c>
    </row>
    <row r="118" spans="2:65" s="12" customFormat="1" ht="13.5">
      <c r="B118" s="216"/>
      <c r="C118" s="217"/>
      <c r="D118" s="206" t="s">
        <v>145</v>
      </c>
      <c r="E118" s="228" t="s">
        <v>21</v>
      </c>
      <c r="F118" s="229" t="s">
        <v>176</v>
      </c>
      <c r="G118" s="217"/>
      <c r="H118" s="230">
        <v>0.36</v>
      </c>
      <c r="I118" s="222"/>
      <c r="J118" s="217"/>
      <c r="K118" s="217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145</v>
      </c>
      <c r="AU118" s="227" t="s">
        <v>80</v>
      </c>
      <c r="AV118" s="12" t="s">
        <v>80</v>
      </c>
      <c r="AW118" s="12" t="s">
        <v>35</v>
      </c>
      <c r="AX118" s="12" t="s">
        <v>71</v>
      </c>
      <c r="AY118" s="227" t="s">
        <v>137</v>
      </c>
    </row>
    <row r="119" spans="2:65" s="12" customFormat="1" ht="13.5">
      <c r="B119" s="216"/>
      <c r="C119" s="217"/>
      <c r="D119" s="206" t="s">
        <v>145</v>
      </c>
      <c r="E119" s="228" t="s">
        <v>21</v>
      </c>
      <c r="F119" s="229" t="s">
        <v>177</v>
      </c>
      <c r="G119" s="217"/>
      <c r="H119" s="230">
        <v>8.5000000000000006E-2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145</v>
      </c>
      <c r="AU119" s="227" t="s">
        <v>80</v>
      </c>
      <c r="AV119" s="12" t="s">
        <v>80</v>
      </c>
      <c r="AW119" s="12" t="s">
        <v>35</v>
      </c>
      <c r="AX119" s="12" t="s">
        <v>71</v>
      </c>
      <c r="AY119" s="227" t="s">
        <v>137</v>
      </c>
    </row>
    <row r="120" spans="2:65" s="13" customFormat="1" ht="13.5">
      <c r="B120" s="231"/>
      <c r="C120" s="232"/>
      <c r="D120" s="218" t="s">
        <v>145</v>
      </c>
      <c r="E120" s="233" t="s">
        <v>21</v>
      </c>
      <c r="F120" s="234" t="s">
        <v>164</v>
      </c>
      <c r="G120" s="232"/>
      <c r="H120" s="235">
        <v>0.44500000000000001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145</v>
      </c>
      <c r="AU120" s="241" t="s">
        <v>80</v>
      </c>
      <c r="AV120" s="13" t="s">
        <v>86</v>
      </c>
      <c r="AW120" s="13" t="s">
        <v>35</v>
      </c>
      <c r="AX120" s="13" t="s">
        <v>76</v>
      </c>
      <c r="AY120" s="241" t="s">
        <v>137</v>
      </c>
    </row>
    <row r="121" spans="2:65" s="1" customFormat="1" ht="22.5" customHeight="1">
      <c r="B121" s="40"/>
      <c r="C121" s="192" t="s">
        <v>178</v>
      </c>
      <c r="D121" s="192" t="s">
        <v>139</v>
      </c>
      <c r="E121" s="193" t="s">
        <v>179</v>
      </c>
      <c r="F121" s="194" t="s">
        <v>180</v>
      </c>
      <c r="G121" s="195" t="s">
        <v>181</v>
      </c>
      <c r="H121" s="196">
        <v>30</v>
      </c>
      <c r="I121" s="197"/>
      <c r="J121" s="198">
        <f>ROUND(I121*H121,2)</f>
        <v>0</v>
      </c>
      <c r="K121" s="194" t="s">
        <v>143</v>
      </c>
      <c r="L121" s="60"/>
      <c r="M121" s="199" t="s">
        <v>21</v>
      </c>
      <c r="N121" s="200" t="s">
        <v>42</v>
      </c>
      <c r="O121" s="41"/>
      <c r="P121" s="201">
        <f>O121*H121</f>
        <v>0</v>
      </c>
      <c r="Q121" s="201">
        <v>4.8719999999999999E-2</v>
      </c>
      <c r="R121" s="201">
        <f>Q121*H121</f>
        <v>1.4616</v>
      </c>
      <c r="S121" s="201">
        <v>0</v>
      </c>
      <c r="T121" s="202">
        <f>S121*H121</f>
        <v>0</v>
      </c>
      <c r="AR121" s="23" t="s">
        <v>86</v>
      </c>
      <c r="AT121" s="23" t="s">
        <v>139</v>
      </c>
      <c r="AU121" s="23" t="s">
        <v>80</v>
      </c>
      <c r="AY121" s="23" t="s">
        <v>137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76</v>
      </c>
      <c r="BK121" s="203">
        <f>ROUND(I121*H121,2)</f>
        <v>0</v>
      </c>
      <c r="BL121" s="23" t="s">
        <v>86</v>
      </c>
      <c r="BM121" s="23" t="s">
        <v>182</v>
      </c>
    </row>
    <row r="122" spans="2:65" s="12" customFormat="1" ht="13.5">
      <c r="B122" s="216"/>
      <c r="C122" s="217"/>
      <c r="D122" s="218" t="s">
        <v>145</v>
      </c>
      <c r="E122" s="219" t="s">
        <v>21</v>
      </c>
      <c r="F122" s="220" t="s">
        <v>183</v>
      </c>
      <c r="G122" s="217"/>
      <c r="H122" s="221">
        <v>30</v>
      </c>
      <c r="I122" s="222"/>
      <c r="J122" s="217"/>
      <c r="K122" s="217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145</v>
      </c>
      <c r="AU122" s="227" t="s">
        <v>80</v>
      </c>
      <c r="AV122" s="12" t="s">
        <v>80</v>
      </c>
      <c r="AW122" s="12" t="s">
        <v>35</v>
      </c>
      <c r="AX122" s="12" t="s">
        <v>76</v>
      </c>
      <c r="AY122" s="227" t="s">
        <v>137</v>
      </c>
    </row>
    <row r="123" spans="2:65" s="1" customFormat="1" ht="22.5" customHeight="1">
      <c r="B123" s="40"/>
      <c r="C123" s="242" t="s">
        <v>184</v>
      </c>
      <c r="D123" s="242" t="s">
        <v>185</v>
      </c>
      <c r="E123" s="243" t="s">
        <v>186</v>
      </c>
      <c r="F123" s="244" t="s">
        <v>187</v>
      </c>
      <c r="G123" s="245" t="s">
        <v>181</v>
      </c>
      <c r="H123" s="246">
        <v>30</v>
      </c>
      <c r="I123" s="247"/>
      <c r="J123" s="248">
        <f>ROUND(I123*H123,2)</f>
        <v>0</v>
      </c>
      <c r="K123" s="244" t="s">
        <v>21</v>
      </c>
      <c r="L123" s="249"/>
      <c r="M123" s="250" t="s">
        <v>21</v>
      </c>
      <c r="N123" s="251" t="s">
        <v>42</v>
      </c>
      <c r="O123" s="41"/>
      <c r="P123" s="201">
        <f>O123*H123</f>
        <v>0</v>
      </c>
      <c r="Q123" s="201">
        <v>0.156</v>
      </c>
      <c r="R123" s="201">
        <f>Q123*H123</f>
        <v>4.68</v>
      </c>
      <c r="S123" s="201">
        <v>0</v>
      </c>
      <c r="T123" s="202">
        <f>S123*H123</f>
        <v>0</v>
      </c>
      <c r="AR123" s="23" t="s">
        <v>188</v>
      </c>
      <c r="AT123" s="23" t="s">
        <v>185</v>
      </c>
      <c r="AU123" s="23" t="s">
        <v>80</v>
      </c>
      <c r="AY123" s="23" t="s">
        <v>137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76</v>
      </c>
      <c r="BK123" s="203">
        <f>ROUND(I123*H123,2)</f>
        <v>0</v>
      </c>
      <c r="BL123" s="23" t="s">
        <v>86</v>
      </c>
      <c r="BM123" s="23" t="s">
        <v>189</v>
      </c>
    </row>
    <row r="124" spans="2:65" s="10" customFormat="1" ht="29.85" customHeight="1">
      <c r="B124" s="175"/>
      <c r="C124" s="176"/>
      <c r="D124" s="189" t="s">
        <v>70</v>
      </c>
      <c r="E124" s="190" t="s">
        <v>178</v>
      </c>
      <c r="F124" s="190" t="s">
        <v>190</v>
      </c>
      <c r="G124" s="176"/>
      <c r="H124" s="176"/>
      <c r="I124" s="179"/>
      <c r="J124" s="191">
        <f>BK124</f>
        <v>0</v>
      </c>
      <c r="K124" s="176"/>
      <c r="L124" s="181"/>
      <c r="M124" s="182"/>
      <c r="N124" s="183"/>
      <c r="O124" s="183"/>
      <c r="P124" s="184">
        <f>SUM(P125:P159)</f>
        <v>0</v>
      </c>
      <c r="Q124" s="183"/>
      <c r="R124" s="184">
        <f>SUM(R125:R159)</f>
        <v>15.442203810000001</v>
      </c>
      <c r="S124" s="183"/>
      <c r="T124" s="185">
        <f>SUM(T125:T159)</f>
        <v>0</v>
      </c>
      <c r="AR124" s="186" t="s">
        <v>76</v>
      </c>
      <c r="AT124" s="187" t="s">
        <v>70</v>
      </c>
      <c r="AU124" s="187" t="s">
        <v>76</v>
      </c>
      <c r="AY124" s="186" t="s">
        <v>137</v>
      </c>
      <c r="BK124" s="188">
        <f>SUM(BK125:BK159)</f>
        <v>0</v>
      </c>
    </row>
    <row r="125" spans="2:65" s="1" customFormat="1" ht="22.5" customHeight="1">
      <c r="B125" s="40"/>
      <c r="C125" s="192" t="s">
        <v>188</v>
      </c>
      <c r="D125" s="192" t="s">
        <v>139</v>
      </c>
      <c r="E125" s="193" t="s">
        <v>191</v>
      </c>
      <c r="F125" s="194" t="s">
        <v>192</v>
      </c>
      <c r="G125" s="195" t="s">
        <v>142</v>
      </c>
      <c r="H125" s="196">
        <v>127.37</v>
      </c>
      <c r="I125" s="197"/>
      <c r="J125" s="198">
        <f>ROUND(I125*H125,2)</f>
        <v>0</v>
      </c>
      <c r="K125" s="194" t="s">
        <v>143</v>
      </c>
      <c r="L125" s="60"/>
      <c r="M125" s="199" t="s">
        <v>21</v>
      </c>
      <c r="N125" s="200" t="s">
        <v>42</v>
      </c>
      <c r="O125" s="41"/>
      <c r="P125" s="201">
        <f>O125*H125</f>
        <v>0</v>
      </c>
      <c r="Q125" s="201">
        <v>2.8400000000000002E-2</v>
      </c>
      <c r="R125" s="201">
        <f>Q125*H125</f>
        <v>3.6173080000000004</v>
      </c>
      <c r="S125" s="201">
        <v>0</v>
      </c>
      <c r="T125" s="202">
        <f>S125*H125</f>
        <v>0</v>
      </c>
      <c r="AR125" s="23" t="s">
        <v>86</v>
      </c>
      <c r="AT125" s="23" t="s">
        <v>139</v>
      </c>
      <c r="AU125" s="23" t="s">
        <v>80</v>
      </c>
      <c r="AY125" s="23" t="s">
        <v>137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76</v>
      </c>
      <c r="BK125" s="203">
        <f>ROUND(I125*H125,2)</f>
        <v>0</v>
      </c>
      <c r="BL125" s="23" t="s">
        <v>86</v>
      </c>
      <c r="BM125" s="23" t="s">
        <v>193</v>
      </c>
    </row>
    <row r="126" spans="2:65" s="11" customFormat="1" ht="13.5">
      <c r="B126" s="204"/>
      <c r="C126" s="205"/>
      <c r="D126" s="206" t="s">
        <v>145</v>
      </c>
      <c r="E126" s="207" t="s">
        <v>21</v>
      </c>
      <c r="F126" s="208" t="s">
        <v>146</v>
      </c>
      <c r="G126" s="205"/>
      <c r="H126" s="209" t="s">
        <v>21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145</v>
      </c>
      <c r="AU126" s="215" t="s">
        <v>80</v>
      </c>
      <c r="AV126" s="11" t="s">
        <v>76</v>
      </c>
      <c r="AW126" s="11" t="s">
        <v>35</v>
      </c>
      <c r="AX126" s="11" t="s">
        <v>71</v>
      </c>
      <c r="AY126" s="215" t="s">
        <v>137</v>
      </c>
    </row>
    <row r="127" spans="2:65" s="12" customFormat="1" ht="13.5">
      <c r="B127" s="216"/>
      <c r="C127" s="217"/>
      <c r="D127" s="206" t="s">
        <v>145</v>
      </c>
      <c r="E127" s="228" t="s">
        <v>21</v>
      </c>
      <c r="F127" s="229" t="s">
        <v>194</v>
      </c>
      <c r="G127" s="217"/>
      <c r="H127" s="230">
        <v>92.08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145</v>
      </c>
      <c r="AU127" s="227" t="s">
        <v>80</v>
      </c>
      <c r="AV127" s="12" t="s">
        <v>80</v>
      </c>
      <c r="AW127" s="12" t="s">
        <v>35</v>
      </c>
      <c r="AX127" s="12" t="s">
        <v>71</v>
      </c>
      <c r="AY127" s="227" t="s">
        <v>137</v>
      </c>
    </row>
    <row r="128" spans="2:65" s="12" customFormat="1" ht="13.5">
      <c r="B128" s="216"/>
      <c r="C128" s="217"/>
      <c r="D128" s="206" t="s">
        <v>145</v>
      </c>
      <c r="E128" s="228" t="s">
        <v>21</v>
      </c>
      <c r="F128" s="229" t="s">
        <v>195</v>
      </c>
      <c r="G128" s="217"/>
      <c r="H128" s="230">
        <v>16.97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145</v>
      </c>
      <c r="AU128" s="227" t="s">
        <v>80</v>
      </c>
      <c r="AV128" s="12" t="s">
        <v>80</v>
      </c>
      <c r="AW128" s="12" t="s">
        <v>35</v>
      </c>
      <c r="AX128" s="12" t="s">
        <v>71</v>
      </c>
      <c r="AY128" s="227" t="s">
        <v>137</v>
      </c>
    </row>
    <row r="129" spans="2:65" s="12" customFormat="1" ht="13.5">
      <c r="B129" s="216"/>
      <c r="C129" s="217"/>
      <c r="D129" s="206" t="s">
        <v>145</v>
      </c>
      <c r="E129" s="228" t="s">
        <v>21</v>
      </c>
      <c r="F129" s="229" t="s">
        <v>196</v>
      </c>
      <c r="G129" s="217"/>
      <c r="H129" s="230">
        <v>4.1100000000000003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145</v>
      </c>
      <c r="AU129" s="227" t="s">
        <v>80</v>
      </c>
      <c r="AV129" s="12" t="s">
        <v>80</v>
      </c>
      <c r="AW129" s="12" t="s">
        <v>35</v>
      </c>
      <c r="AX129" s="12" t="s">
        <v>71</v>
      </c>
      <c r="AY129" s="227" t="s">
        <v>137</v>
      </c>
    </row>
    <row r="130" spans="2:65" s="12" customFormat="1" ht="13.5">
      <c r="B130" s="216"/>
      <c r="C130" s="217"/>
      <c r="D130" s="206" t="s">
        <v>145</v>
      </c>
      <c r="E130" s="228" t="s">
        <v>21</v>
      </c>
      <c r="F130" s="229" t="s">
        <v>197</v>
      </c>
      <c r="G130" s="217"/>
      <c r="H130" s="230">
        <v>3.37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145</v>
      </c>
      <c r="AU130" s="227" t="s">
        <v>80</v>
      </c>
      <c r="AV130" s="12" t="s">
        <v>80</v>
      </c>
      <c r="AW130" s="12" t="s">
        <v>35</v>
      </c>
      <c r="AX130" s="12" t="s">
        <v>71</v>
      </c>
      <c r="AY130" s="227" t="s">
        <v>137</v>
      </c>
    </row>
    <row r="131" spans="2:65" s="12" customFormat="1" ht="13.5">
      <c r="B131" s="216"/>
      <c r="C131" s="217"/>
      <c r="D131" s="206" t="s">
        <v>145</v>
      </c>
      <c r="E131" s="228" t="s">
        <v>21</v>
      </c>
      <c r="F131" s="229" t="s">
        <v>198</v>
      </c>
      <c r="G131" s="217"/>
      <c r="H131" s="230">
        <v>4.7699999999999996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145</v>
      </c>
      <c r="AU131" s="227" t="s">
        <v>80</v>
      </c>
      <c r="AV131" s="12" t="s">
        <v>80</v>
      </c>
      <c r="AW131" s="12" t="s">
        <v>35</v>
      </c>
      <c r="AX131" s="12" t="s">
        <v>71</v>
      </c>
      <c r="AY131" s="227" t="s">
        <v>137</v>
      </c>
    </row>
    <row r="132" spans="2:65" s="12" customFormat="1" ht="13.5">
      <c r="B132" s="216"/>
      <c r="C132" s="217"/>
      <c r="D132" s="206" t="s">
        <v>145</v>
      </c>
      <c r="E132" s="228" t="s">
        <v>21</v>
      </c>
      <c r="F132" s="229" t="s">
        <v>199</v>
      </c>
      <c r="G132" s="217"/>
      <c r="H132" s="230">
        <v>1.89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145</v>
      </c>
      <c r="AU132" s="227" t="s">
        <v>80</v>
      </c>
      <c r="AV132" s="12" t="s">
        <v>80</v>
      </c>
      <c r="AW132" s="12" t="s">
        <v>35</v>
      </c>
      <c r="AX132" s="12" t="s">
        <v>71</v>
      </c>
      <c r="AY132" s="227" t="s">
        <v>137</v>
      </c>
    </row>
    <row r="133" spans="2:65" s="12" customFormat="1" ht="13.5">
      <c r="B133" s="216"/>
      <c r="C133" s="217"/>
      <c r="D133" s="206" t="s">
        <v>145</v>
      </c>
      <c r="E133" s="228" t="s">
        <v>21</v>
      </c>
      <c r="F133" s="229" t="s">
        <v>200</v>
      </c>
      <c r="G133" s="217"/>
      <c r="H133" s="230">
        <v>4.18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145</v>
      </c>
      <c r="AU133" s="227" t="s">
        <v>80</v>
      </c>
      <c r="AV133" s="12" t="s">
        <v>80</v>
      </c>
      <c r="AW133" s="12" t="s">
        <v>35</v>
      </c>
      <c r="AX133" s="12" t="s">
        <v>71</v>
      </c>
      <c r="AY133" s="227" t="s">
        <v>137</v>
      </c>
    </row>
    <row r="134" spans="2:65" s="13" customFormat="1" ht="13.5">
      <c r="B134" s="231"/>
      <c r="C134" s="232"/>
      <c r="D134" s="218" t="s">
        <v>145</v>
      </c>
      <c r="E134" s="233" t="s">
        <v>21</v>
      </c>
      <c r="F134" s="234" t="s">
        <v>164</v>
      </c>
      <c r="G134" s="232"/>
      <c r="H134" s="235">
        <v>127.37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145</v>
      </c>
      <c r="AU134" s="241" t="s">
        <v>80</v>
      </c>
      <c r="AV134" s="13" t="s">
        <v>86</v>
      </c>
      <c r="AW134" s="13" t="s">
        <v>35</v>
      </c>
      <c r="AX134" s="13" t="s">
        <v>76</v>
      </c>
      <c r="AY134" s="241" t="s">
        <v>137</v>
      </c>
    </row>
    <row r="135" spans="2:65" s="1" customFormat="1" ht="22.5" customHeight="1">
      <c r="B135" s="40"/>
      <c r="C135" s="192" t="s">
        <v>201</v>
      </c>
      <c r="D135" s="192" t="s">
        <v>139</v>
      </c>
      <c r="E135" s="193" t="s">
        <v>202</v>
      </c>
      <c r="F135" s="194" t="s">
        <v>203</v>
      </c>
      <c r="G135" s="195" t="s">
        <v>142</v>
      </c>
      <c r="H135" s="196">
        <v>139.44999999999999</v>
      </c>
      <c r="I135" s="197"/>
      <c r="J135" s="198">
        <f>ROUND(I135*H135,2)</f>
        <v>0</v>
      </c>
      <c r="K135" s="194" t="s">
        <v>143</v>
      </c>
      <c r="L135" s="60"/>
      <c r="M135" s="199" t="s">
        <v>21</v>
      </c>
      <c r="N135" s="200" t="s">
        <v>42</v>
      </c>
      <c r="O135" s="41"/>
      <c r="P135" s="201">
        <f>O135*H135</f>
        <v>0</v>
      </c>
      <c r="Q135" s="201">
        <v>2.8400000000000002E-2</v>
      </c>
      <c r="R135" s="201">
        <f>Q135*H135</f>
        <v>3.9603799999999998</v>
      </c>
      <c r="S135" s="201">
        <v>0</v>
      </c>
      <c r="T135" s="202">
        <f>S135*H135</f>
        <v>0</v>
      </c>
      <c r="AR135" s="23" t="s">
        <v>86</v>
      </c>
      <c r="AT135" s="23" t="s">
        <v>139</v>
      </c>
      <c r="AU135" s="23" t="s">
        <v>80</v>
      </c>
      <c r="AY135" s="23" t="s">
        <v>137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3" t="s">
        <v>76</v>
      </c>
      <c r="BK135" s="203">
        <f>ROUND(I135*H135,2)</f>
        <v>0</v>
      </c>
      <c r="BL135" s="23" t="s">
        <v>86</v>
      </c>
      <c r="BM135" s="23" t="s">
        <v>204</v>
      </c>
    </row>
    <row r="136" spans="2:65" s="12" customFormat="1" ht="13.5">
      <c r="B136" s="216"/>
      <c r="C136" s="217"/>
      <c r="D136" s="218" t="s">
        <v>145</v>
      </c>
      <c r="E136" s="219" t="s">
        <v>21</v>
      </c>
      <c r="F136" s="220" t="s">
        <v>205</v>
      </c>
      <c r="G136" s="217"/>
      <c r="H136" s="221">
        <v>139.44999999999999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145</v>
      </c>
      <c r="AU136" s="227" t="s">
        <v>80</v>
      </c>
      <c r="AV136" s="12" t="s">
        <v>80</v>
      </c>
      <c r="AW136" s="12" t="s">
        <v>35</v>
      </c>
      <c r="AX136" s="12" t="s">
        <v>76</v>
      </c>
      <c r="AY136" s="227" t="s">
        <v>137</v>
      </c>
    </row>
    <row r="137" spans="2:65" s="1" customFormat="1" ht="22.5" customHeight="1">
      <c r="B137" s="40"/>
      <c r="C137" s="192" t="s">
        <v>206</v>
      </c>
      <c r="D137" s="192" t="s">
        <v>139</v>
      </c>
      <c r="E137" s="193" t="s">
        <v>207</v>
      </c>
      <c r="F137" s="194" t="s">
        <v>208</v>
      </c>
      <c r="G137" s="195" t="s">
        <v>155</v>
      </c>
      <c r="H137" s="196">
        <v>2.9249999999999998</v>
      </c>
      <c r="I137" s="197"/>
      <c r="J137" s="198">
        <f>ROUND(I137*H137,2)</f>
        <v>0</v>
      </c>
      <c r="K137" s="194" t="s">
        <v>143</v>
      </c>
      <c r="L137" s="60"/>
      <c r="M137" s="199" t="s">
        <v>21</v>
      </c>
      <c r="N137" s="200" t="s">
        <v>42</v>
      </c>
      <c r="O137" s="41"/>
      <c r="P137" s="201">
        <f>O137*H137</f>
        <v>0</v>
      </c>
      <c r="Q137" s="201">
        <v>2.45329</v>
      </c>
      <c r="R137" s="201">
        <f>Q137*H137</f>
        <v>7.1758732499999995</v>
      </c>
      <c r="S137" s="201">
        <v>0</v>
      </c>
      <c r="T137" s="202">
        <f>S137*H137</f>
        <v>0</v>
      </c>
      <c r="AR137" s="23" t="s">
        <v>86</v>
      </c>
      <c r="AT137" s="23" t="s">
        <v>139</v>
      </c>
      <c r="AU137" s="23" t="s">
        <v>80</v>
      </c>
      <c r="AY137" s="23" t="s">
        <v>137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76</v>
      </c>
      <c r="BK137" s="203">
        <f>ROUND(I137*H137,2)</f>
        <v>0</v>
      </c>
      <c r="BL137" s="23" t="s">
        <v>86</v>
      </c>
      <c r="BM137" s="23" t="s">
        <v>209</v>
      </c>
    </row>
    <row r="138" spans="2:65" s="11" customFormat="1" ht="13.5">
      <c r="B138" s="204"/>
      <c r="C138" s="205"/>
      <c r="D138" s="206" t="s">
        <v>145</v>
      </c>
      <c r="E138" s="207" t="s">
        <v>21</v>
      </c>
      <c r="F138" s="208" t="s">
        <v>157</v>
      </c>
      <c r="G138" s="205"/>
      <c r="H138" s="209" t="s">
        <v>21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145</v>
      </c>
      <c r="AU138" s="215" t="s">
        <v>80</v>
      </c>
      <c r="AV138" s="11" t="s">
        <v>76</v>
      </c>
      <c r="AW138" s="11" t="s">
        <v>35</v>
      </c>
      <c r="AX138" s="11" t="s">
        <v>71</v>
      </c>
      <c r="AY138" s="215" t="s">
        <v>137</v>
      </c>
    </row>
    <row r="139" spans="2:65" s="12" customFormat="1" ht="13.5">
      <c r="B139" s="216"/>
      <c r="C139" s="217"/>
      <c r="D139" s="206" t="s">
        <v>145</v>
      </c>
      <c r="E139" s="228" t="s">
        <v>21</v>
      </c>
      <c r="F139" s="229" t="s">
        <v>210</v>
      </c>
      <c r="G139" s="217"/>
      <c r="H139" s="230">
        <v>1.92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145</v>
      </c>
      <c r="AU139" s="227" t="s">
        <v>80</v>
      </c>
      <c r="AV139" s="12" t="s">
        <v>80</v>
      </c>
      <c r="AW139" s="12" t="s">
        <v>35</v>
      </c>
      <c r="AX139" s="12" t="s">
        <v>71</v>
      </c>
      <c r="AY139" s="227" t="s">
        <v>137</v>
      </c>
    </row>
    <row r="140" spans="2:65" s="12" customFormat="1" ht="13.5">
      <c r="B140" s="216"/>
      <c r="C140" s="217"/>
      <c r="D140" s="206" t="s">
        <v>145</v>
      </c>
      <c r="E140" s="228" t="s">
        <v>21</v>
      </c>
      <c r="F140" s="229" t="s">
        <v>211</v>
      </c>
      <c r="G140" s="217"/>
      <c r="H140" s="230">
        <v>0.42199999999999999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145</v>
      </c>
      <c r="AU140" s="227" t="s">
        <v>80</v>
      </c>
      <c r="AV140" s="12" t="s">
        <v>80</v>
      </c>
      <c r="AW140" s="12" t="s">
        <v>35</v>
      </c>
      <c r="AX140" s="12" t="s">
        <v>71</v>
      </c>
      <c r="AY140" s="227" t="s">
        <v>137</v>
      </c>
    </row>
    <row r="141" spans="2:65" s="12" customFormat="1" ht="13.5">
      <c r="B141" s="216"/>
      <c r="C141" s="217"/>
      <c r="D141" s="206" t="s">
        <v>145</v>
      </c>
      <c r="E141" s="228" t="s">
        <v>21</v>
      </c>
      <c r="F141" s="229" t="s">
        <v>212</v>
      </c>
      <c r="G141" s="217"/>
      <c r="H141" s="230">
        <v>0.16600000000000001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145</v>
      </c>
      <c r="AU141" s="227" t="s">
        <v>80</v>
      </c>
      <c r="AV141" s="12" t="s">
        <v>80</v>
      </c>
      <c r="AW141" s="12" t="s">
        <v>35</v>
      </c>
      <c r="AX141" s="12" t="s">
        <v>71</v>
      </c>
      <c r="AY141" s="227" t="s">
        <v>137</v>
      </c>
    </row>
    <row r="142" spans="2:65" s="12" customFormat="1" ht="13.5">
      <c r="B142" s="216"/>
      <c r="C142" s="217"/>
      <c r="D142" s="206" t="s">
        <v>145</v>
      </c>
      <c r="E142" s="228" t="s">
        <v>21</v>
      </c>
      <c r="F142" s="229" t="s">
        <v>213</v>
      </c>
      <c r="G142" s="217"/>
      <c r="H142" s="230">
        <v>0.186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145</v>
      </c>
      <c r="AU142" s="227" t="s">
        <v>80</v>
      </c>
      <c r="AV142" s="12" t="s">
        <v>80</v>
      </c>
      <c r="AW142" s="12" t="s">
        <v>35</v>
      </c>
      <c r="AX142" s="12" t="s">
        <v>71</v>
      </c>
      <c r="AY142" s="227" t="s">
        <v>137</v>
      </c>
    </row>
    <row r="143" spans="2:65" s="12" customFormat="1" ht="13.5">
      <c r="B143" s="216"/>
      <c r="C143" s="217"/>
      <c r="D143" s="206" t="s">
        <v>145</v>
      </c>
      <c r="E143" s="228" t="s">
        <v>21</v>
      </c>
      <c r="F143" s="229" t="s">
        <v>214</v>
      </c>
      <c r="G143" s="217"/>
      <c r="H143" s="230">
        <v>0.12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145</v>
      </c>
      <c r="AU143" s="227" t="s">
        <v>80</v>
      </c>
      <c r="AV143" s="12" t="s">
        <v>80</v>
      </c>
      <c r="AW143" s="12" t="s">
        <v>35</v>
      </c>
      <c r="AX143" s="12" t="s">
        <v>71</v>
      </c>
      <c r="AY143" s="227" t="s">
        <v>137</v>
      </c>
    </row>
    <row r="144" spans="2:65" s="12" customFormat="1" ht="13.5">
      <c r="B144" s="216"/>
      <c r="C144" s="217"/>
      <c r="D144" s="206" t="s">
        <v>145</v>
      </c>
      <c r="E144" s="228" t="s">
        <v>21</v>
      </c>
      <c r="F144" s="229" t="s">
        <v>215</v>
      </c>
      <c r="G144" s="217"/>
      <c r="H144" s="230">
        <v>0.111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145</v>
      </c>
      <c r="AU144" s="227" t="s">
        <v>80</v>
      </c>
      <c r="AV144" s="12" t="s">
        <v>80</v>
      </c>
      <c r="AW144" s="12" t="s">
        <v>35</v>
      </c>
      <c r="AX144" s="12" t="s">
        <v>71</v>
      </c>
      <c r="AY144" s="227" t="s">
        <v>137</v>
      </c>
    </row>
    <row r="145" spans="2:65" s="13" customFormat="1" ht="13.5">
      <c r="B145" s="231"/>
      <c r="C145" s="232"/>
      <c r="D145" s="218" t="s">
        <v>145</v>
      </c>
      <c r="E145" s="233" t="s">
        <v>21</v>
      </c>
      <c r="F145" s="234" t="s">
        <v>164</v>
      </c>
      <c r="G145" s="232"/>
      <c r="H145" s="235">
        <v>2.9249999999999998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145</v>
      </c>
      <c r="AU145" s="241" t="s">
        <v>80</v>
      </c>
      <c r="AV145" s="13" t="s">
        <v>86</v>
      </c>
      <c r="AW145" s="13" t="s">
        <v>35</v>
      </c>
      <c r="AX145" s="13" t="s">
        <v>76</v>
      </c>
      <c r="AY145" s="241" t="s">
        <v>137</v>
      </c>
    </row>
    <row r="146" spans="2:65" s="1" customFormat="1" ht="22.5" customHeight="1">
      <c r="B146" s="40"/>
      <c r="C146" s="192" t="s">
        <v>216</v>
      </c>
      <c r="D146" s="192" t="s">
        <v>139</v>
      </c>
      <c r="E146" s="193" t="s">
        <v>217</v>
      </c>
      <c r="F146" s="194" t="s">
        <v>218</v>
      </c>
      <c r="G146" s="195" t="s">
        <v>155</v>
      </c>
      <c r="H146" s="196">
        <v>2.9249999999999998</v>
      </c>
      <c r="I146" s="197"/>
      <c r="J146" s="198">
        <f>ROUND(I146*H146,2)</f>
        <v>0</v>
      </c>
      <c r="K146" s="194" t="s">
        <v>143</v>
      </c>
      <c r="L146" s="60"/>
      <c r="M146" s="199" t="s">
        <v>21</v>
      </c>
      <c r="N146" s="200" t="s">
        <v>42</v>
      </c>
      <c r="O146" s="4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3" t="s">
        <v>86</v>
      </c>
      <c r="AT146" s="23" t="s">
        <v>139</v>
      </c>
      <c r="AU146" s="23" t="s">
        <v>80</v>
      </c>
      <c r="AY146" s="23" t="s">
        <v>137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76</v>
      </c>
      <c r="BK146" s="203">
        <f>ROUND(I146*H146,2)</f>
        <v>0</v>
      </c>
      <c r="BL146" s="23" t="s">
        <v>86</v>
      </c>
      <c r="BM146" s="23" t="s">
        <v>219</v>
      </c>
    </row>
    <row r="147" spans="2:65" s="12" customFormat="1" ht="13.5">
      <c r="B147" s="216"/>
      <c r="C147" s="217"/>
      <c r="D147" s="218" t="s">
        <v>145</v>
      </c>
      <c r="E147" s="219" t="s">
        <v>21</v>
      </c>
      <c r="F147" s="220" t="s">
        <v>220</v>
      </c>
      <c r="G147" s="217"/>
      <c r="H147" s="221">
        <v>2.9249999999999998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145</v>
      </c>
      <c r="AU147" s="227" t="s">
        <v>80</v>
      </c>
      <c r="AV147" s="12" t="s">
        <v>80</v>
      </c>
      <c r="AW147" s="12" t="s">
        <v>35</v>
      </c>
      <c r="AX147" s="12" t="s">
        <v>76</v>
      </c>
      <c r="AY147" s="227" t="s">
        <v>137</v>
      </c>
    </row>
    <row r="148" spans="2:65" s="1" customFormat="1" ht="31.5" customHeight="1">
      <c r="B148" s="40"/>
      <c r="C148" s="192" t="s">
        <v>221</v>
      </c>
      <c r="D148" s="192" t="s">
        <v>139</v>
      </c>
      <c r="E148" s="193" t="s">
        <v>222</v>
      </c>
      <c r="F148" s="194" t="s">
        <v>223</v>
      </c>
      <c r="G148" s="195" t="s">
        <v>155</v>
      </c>
      <c r="H148" s="196">
        <v>2.9249999999999998</v>
      </c>
      <c r="I148" s="197"/>
      <c r="J148" s="198">
        <f>ROUND(I148*H148,2)</f>
        <v>0</v>
      </c>
      <c r="K148" s="194" t="s">
        <v>143</v>
      </c>
      <c r="L148" s="60"/>
      <c r="M148" s="199" t="s">
        <v>21</v>
      </c>
      <c r="N148" s="200" t="s">
        <v>42</v>
      </c>
      <c r="O148" s="41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3" t="s">
        <v>86</v>
      </c>
      <c r="AT148" s="23" t="s">
        <v>139</v>
      </c>
      <c r="AU148" s="23" t="s">
        <v>80</v>
      </c>
      <c r="AY148" s="23" t="s">
        <v>137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3" t="s">
        <v>76</v>
      </c>
      <c r="BK148" s="203">
        <f>ROUND(I148*H148,2)</f>
        <v>0</v>
      </c>
      <c r="BL148" s="23" t="s">
        <v>86</v>
      </c>
      <c r="BM148" s="23" t="s">
        <v>224</v>
      </c>
    </row>
    <row r="149" spans="2:65" s="12" customFormat="1" ht="13.5">
      <c r="B149" s="216"/>
      <c r="C149" s="217"/>
      <c r="D149" s="218" t="s">
        <v>145</v>
      </c>
      <c r="E149" s="219" t="s">
        <v>21</v>
      </c>
      <c r="F149" s="220" t="s">
        <v>220</v>
      </c>
      <c r="G149" s="217"/>
      <c r="H149" s="221">
        <v>2.9249999999999998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145</v>
      </c>
      <c r="AU149" s="227" t="s">
        <v>80</v>
      </c>
      <c r="AV149" s="12" t="s">
        <v>80</v>
      </c>
      <c r="AW149" s="12" t="s">
        <v>35</v>
      </c>
      <c r="AX149" s="12" t="s">
        <v>76</v>
      </c>
      <c r="AY149" s="227" t="s">
        <v>137</v>
      </c>
    </row>
    <row r="150" spans="2:65" s="1" customFormat="1" ht="22.5" customHeight="1">
      <c r="B150" s="40"/>
      <c r="C150" s="192" t="s">
        <v>225</v>
      </c>
      <c r="D150" s="192" t="s">
        <v>139</v>
      </c>
      <c r="E150" s="193" t="s">
        <v>226</v>
      </c>
      <c r="F150" s="194" t="s">
        <v>227</v>
      </c>
      <c r="G150" s="195" t="s">
        <v>155</v>
      </c>
      <c r="H150" s="196">
        <v>2.9249999999999998</v>
      </c>
      <c r="I150" s="197"/>
      <c r="J150" s="198">
        <f>ROUND(I150*H150,2)</f>
        <v>0</v>
      </c>
      <c r="K150" s="194" t="s">
        <v>143</v>
      </c>
      <c r="L150" s="60"/>
      <c r="M150" s="199" t="s">
        <v>21</v>
      </c>
      <c r="N150" s="200" t="s">
        <v>42</v>
      </c>
      <c r="O150" s="4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3" t="s">
        <v>86</v>
      </c>
      <c r="AT150" s="23" t="s">
        <v>139</v>
      </c>
      <c r="AU150" s="23" t="s">
        <v>80</v>
      </c>
      <c r="AY150" s="23" t="s">
        <v>137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76</v>
      </c>
      <c r="BK150" s="203">
        <f>ROUND(I150*H150,2)</f>
        <v>0</v>
      </c>
      <c r="BL150" s="23" t="s">
        <v>86</v>
      </c>
      <c r="BM150" s="23" t="s">
        <v>228</v>
      </c>
    </row>
    <row r="151" spans="2:65" s="12" customFormat="1" ht="13.5">
      <c r="B151" s="216"/>
      <c r="C151" s="217"/>
      <c r="D151" s="218" t="s">
        <v>145</v>
      </c>
      <c r="E151" s="219" t="s">
        <v>21</v>
      </c>
      <c r="F151" s="220" t="s">
        <v>220</v>
      </c>
      <c r="G151" s="217"/>
      <c r="H151" s="221">
        <v>2.9249999999999998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145</v>
      </c>
      <c r="AU151" s="227" t="s">
        <v>80</v>
      </c>
      <c r="AV151" s="12" t="s">
        <v>80</v>
      </c>
      <c r="AW151" s="12" t="s">
        <v>35</v>
      </c>
      <c r="AX151" s="12" t="s">
        <v>76</v>
      </c>
      <c r="AY151" s="227" t="s">
        <v>137</v>
      </c>
    </row>
    <row r="152" spans="2:65" s="1" customFormat="1" ht="22.5" customHeight="1">
      <c r="B152" s="40"/>
      <c r="C152" s="192" t="s">
        <v>229</v>
      </c>
      <c r="D152" s="192" t="s">
        <v>139</v>
      </c>
      <c r="E152" s="193" t="s">
        <v>230</v>
      </c>
      <c r="F152" s="194" t="s">
        <v>231</v>
      </c>
      <c r="G152" s="195" t="s">
        <v>167</v>
      </c>
      <c r="H152" s="196">
        <v>0.20100000000000001</v>
      </c>
      <c r="I152" s="197"/>
      <c r="J152" s="198">
        <f>ROUND(I152*H152,2)</f>
        <v>0</v>
      </c>
      <c r="K152" s="194" t="s">
        <v>143</v>
      </c>
      <c r="L152" s="60"/>
      <c r="M152" s="199" t="s">
        <v>21</v>
      </c>
      <c r="N152" s="200" t="s">
        <v>42</v>
      </c>
      <c r="O152" s="41"/>
      <c r="P152" s="201">
        <f>O152*H152</f>
        <v>0</v>
      </c>
      <c r="Q152" s="201">
        <v>1.0530600000000001</v>
      </c>
      <c r="R152" s="201">
        <f>Q152*H152</f>
        <v>0.21166506000000004</v>
      </c>
      <c r="S152" s="201">
        <v>0</v>
      </c>
      <c r="T152" s="202">
        <f>S152*H152</f>
        <v>0</v>
      </c>
      <c r="AR152" s="23" t="s">
        <v>86</v>
      </c>
      <c r="AT152" s="23" t="s">
        <v>139</v>
      </c>
      <c r="AU152" s="23" t="s">
        <v>80</v>
      </c>
      <c r="AY152" s="23" t="s">
        <v>137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76</v>
      </c>
      <c r="BK152" s="203">
        <f>ROUND(I152*H152,2)</f>
        <v>0</v>
      </c>
      <c r="BL152" s="23" t="s">
        <v>86</v>
      </c>
      <c r="BM152" s="23" t="s">
        <v>232</v>
      </c>
    </row>
    <row r="153" spans="2:65" s="12" customFormat="1" ht="13.5">
      <c r="B153" s="216"/>
      <c r="C153" s="217"/>
      <c r="D153" s="218" t="s">
        <v>145</v>
      </c>
      <c r="E153" s="219" t="s">
        <v>21</v>
      </c>
      <c r="F153" s="220" t="s">
        <v>233</v>
      </c>
      <c r="G153" s="217"/>
      <c r="H153" s="221">
        <v>0.20100000000000001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145</v>
      </c>
      <c r="AU153" s="227" t="s">
        <v>80</v>
      </c>
      <c r="AV153" s="12" t="s">
        <v>80</v>
      </c>
      <c r="AW153" s="12" t="s">
        <v>35</v>
      </c>
      <c r="AX153" s="12" t="s">
        <v>76</v>
      </c>
      <c r="AY153" s="227" t="s">
        <v>137</v>
      </c>
    </row>
    <row r="154" spans="2:65" s="1" customFormat="1" ht="22.5" customHeight="1">
      <c r="B154" s="40"/>
      <c r="C154" s="192" t="s">
        <v>10</v>
      </c>
      <c r="D154" s="192" t="s">
        <v>139</v>
      </c>
      <c r="E154" s="193" t="s">
        <v>234</v>
      </c>
      <c r="F154" s="194" t="s">
        <v>235</v>
      </c>
      <c r="G154" s="195" t="s">
        <v>142</v>
      </c>
      <c r="H154" s="196">
        <v>0.75</v>
      </c>
      <c r="I154" s="197"/>
      <c r="J154" s="198">
        <f>ROUND(I154*H154,2)</f>
        <v>0</v>
      </c>
      <c r="K154" s="194" t="s">
        <v>143</v>
      </c>
      <c r="L154" s="60"/>
      <c r="M154" s="199" t="s">
        <v>21</v>
      </c>
      <c r="N154" s="200" t="s">
        <v>42</v>
      </c>
      <c r="O154" s="41"/>
      <c r="P154" s="201">
        <f>O154*H154</f>
        <v>0</v>
      </c>
      <c r="Q154" s="201">
        <v>0.24101</v>
      </c>
      <c r="R154" s="201">
        <f>Q154*H154</f>
        <v>0.18075750000000002</v>
      </c>
      <c r="S154" s="201">
        <v>0</v>
      </c>
      <c r="T154" s="202">
        <f>S154*H154</f>
        <v>0</v>
      </c>
      <c r="AR154" s="23" t="s">
        <v>86</v>
      </c>
      <c r="AT154" s="23" t="s">
        <v>139</v>
      </c>
      <c r="AU154" s="23" t="s">
        <v>80</v>
      </c>
      <c r="AY154" s="23" t="s">
        <v>137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3" t="s">
        <v>76</v>
      </c>
      <c r="BK154" s="203">
        <f>ROUND(I154*H154,2)</f>
        <v>0</v>
      </c>
      <c r="BL154" s="23" t="s">
        <v>86</v>
      </c>
      <c r="BM154" s="23" t="s">
        <v>236</v>
      </c>
    </row>
    <row r="155" spans="2:65" s="11" customFormat="1" ht="13.5">
      <c r="B155" s="204"/>
      <c r="C155" s="205"/>
      <c r="D155" s="206" t="s">
        <v>145</v>
      </c>
      <c r="E155" s="207" t="s">
        <v>21</v>
      </c>
      <c r="F155" s="208" t="s">
        <v>237</v>
      </c>
      <c r="G155" s="205"/>
      <c r="H155" s="209" t="s">
        <v>21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145</v>
      </c>
      <c r="AU155" s="215" t="s">
        <v>80</v>
      </c>
      <c r="AV155" s="11" t="s">
        <v>76</v>
      </c>
      <c r="AW155" s="11" t="s">
        <v>35</v>
      </c>
      <c r="AX155" s="11" t="s">
        <v>71</v>
      </c>
      <c r="AY155" s="215" t="s">
        <v>137</v>
      </c>
    </row>
    <row r="156" spans="2:65" s="12" customFormat="1" ht="13.5">
      <c r="B156" s="216"/>
      <c r="C156" s="217"/>
      <c r="D156" s="218" t="s">
        <v>145</v>
      </c>
      <c r="E156" s="219" t="s">
        <v>21</v>
      </c>
      <c r="F156" s="220" t="s">
        <v>238</v>
      </c>
      <c r="G156" s="217"/>
      <c r="H156" s="221">
        <v>0.75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145</v>
      </c>
      <c r="AU156" s="227" t="s">
        <v>80</v>
      </c>
      <c r="AV156" s="12" t="s">
        <v>80</v>
      </c>
      <c r="AW156" s="12" t="s">
        <v>35</v>
      </c>
      <c r="AX156" s="12" t="s">
        <v>76</v>
      </c>
      <c r="AY156" s="227" t="s">
        <v>137</v>
      </c>
    </row>
    <row r="157" spans="2:65" s="1" customFormat="1" ht="22.5" customHeight="1">
      <c r="B157" s="40"/>
      <c r="C157" s="192" t="s">
        <v>239</v>
      </c>
      <c r="D157" s="192" t="s">
        <v>139</v>
      </c>
      <c r="E157" s="193" t="s">
        <v>240</v>
      </c>
      <c r="F157" s="194" t="s">
        <v>241</v>
      </c>
      <c r="G157" s="195" t="s">
        <v>242</v>
      </c>
      <c r="H157" s="196">
        <v>1.5</v>
      </c>
      <c r="I157" s="197"/>
      <c r="J157" s="198">
        <f>ROUND(I157*H157,2)</f>
        <v>0</v>
      </c>
      <c r="K157" s="194" t="s">
        <v>143</v>
      </c>
      <c r="L157" s="60"/>
      <c r="M157" s="199" t="s">
        <v>21</v>
      </c>
      <c r="N157" s="200" t="s">
        <v>42</v>
      </c>
      <c r="O157" s="41"/>
      <c r="P157" s="201">
        <f>O157*H157</f>
        <v>0</v>
      </c>
      <c r="Q157" s="201">
        <v>0.19747999999999999</v>
      </c>
      <c r="R157" s="201">
        <f>Q157*H157</f>
        <v>0.29621999999999998</v>
      </c>
      <c r="S157" s="201">
        <v>0</v>
      </c>
      <c r="T157" s="202">
        <f>S157*H157</f>
        <v>0</v>
      </c>
      <c r="AR157" s="23" t="s">
        <v>86</v>
      </c>
      <c r="AT157" s="23" t="s">
        <v>139</v>
      </c>
      <c r="AU157" s="23" t="s">
        <v>80</v>
      </c>
      <c r="AY157" s="23" t="s">
        <v>137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76</v>
      </c>
      <c r="BK157" s="203">
        <f>ROUND(I157*H157,2)</f>
        <v>0</v>
      </c>
      <c r="BL157" s="23" t="s">
        <v>86</v>
      </c>
      <c r="BM157" s="23" t="s">
        <v>243</v>
      </c>
    </row>
    <row r="158" spans="2:65" s="11" customFormat="1" ht="13.5">
      <c r="B158" s="204"/>
      <c r="C158" s="205"/>
      <c r="D158" s="206" t="s">
        <v>145</v>
      </c>
      <c r="E158" s="207" t="s">
        <v>21</v>
      </c>
      <c r="F158" s="208" t="s">
        <v>237</v>
      </c>
      <c r="G158" s="205"/>
      <c r="H158" s="209" t="s">
        <v>21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145</v>
      </c>
      <c r="AU158" s="215" t="s">
        <v>80</v>
      </c>
      <c r="AV158" s="11" t="s">
        <v>76</v>
      </c>
      <c r="AW158" s="11" t="s">
        <v>35</v>
      </c>
      <c r="AX158" s="11" t="s">
        <v>71</v>
      </c>
      <c r="AY158" s="215" t="s">
        <v>137</v>
      </c>
    </row>
    <row r="159" spans="2:65" s="12" customFormat="1" ht="13.5">
      <c r="B159" s="216"/>
      <c r="C159" s="217"/>
      <c r="D159" s="206" t="s">
        <v>145</v>
      </c>
      <c r="E159" s="228" t="s">
        <v>21</v>
      </c>
      <c r="F159" s="229" t="s">
        <v>244</v>
      </c>
      <c r="G159" s="217"/>
      <c r="H159" s="230">
        <v>1.5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145</v>
      </c>
      <c r="AU159" s="227" t="s">
        <v>80</v>
      </c>
      <c r="AV159" s="12" t="s">
        <v>80</v>
      </c>
      <c r="AW159" s="12" t="s">
        <v>35</v>
      </c>
      <c r="AX159" s="12" t="s">
        <v>76</v>
      </c>
      <c r="AY159" s="227" t="s">
        <v>137</v>
      </c>
    </row>
    <row r="160" spans="2:65" s="10" customFormat="1" ht="29.85" customHeight="1">
      <c r="B160" s="175"/>
      <c r="C160" s="176"/>
      <c r="D160" s="189" t="s">
        <v>70</v>
      </c>
      <c r="E160" s="190" t="s">
        <v>201</v>
      </c>
      <c r="F160" s="190" t="s">
        <v>245</v>
      </c>
      <c r="G160" s="176"/>
      <c r="H160" s="176"/>
      <c r="I160" s="179"/>
      <c r="J160" s="191">
        <f>BK160</f>
        <v>0</v>
      </c>
      <c r="K160" s="176"/>
      <c r="L160" s="181"/>
      <c r="M160" s="182"/>
      <c r="N160" s="183"/>
      <c r="O160" s="183"/>
      <c r="P160" s="184">
        <f>SUM(P161:P222)</f>
        <v>0</v>
      </c>
      <c r="Q160" s="183"/>
      <c r="R160" s="184">
        <f>SUM(R161:R222)</f>
        <v>7.1460200000000012E-3</v>
      </c>
      <c r="S160" s="183"/>
      <c r="T160" s="185">
        <f>SUM(T161:T222)</f>
        <v>20.019164</v>
      </c>
      <c r="AR160" s="186" t="s">
        <v>76</v>
      </c>
      <c r="AT160" s="187" t="s">
        <v>70</v>
      </c>
      <c r="AU160" s="187" t="s">
        <v>76</v>
      </c>
      <c r="AY160" s="186" t="s">
        <v>137</v>
      </c>
      <c r="BK160" s="188">
        <f>SUM(BK161:BK222)</f>
        <v>0</v>
      </c>
    </row>
    <row r="161" spans="2:65" s="1" customFormat="1" ht="22.5" customHeight="1">
      <c r="B161" s="40"/>
      <c r="C161" s="192" t="s">
        <v>246</v>
      </c>
      <c r="D161" s="192" t="s">
        <v>139</v>
      </c>
      <c r="E161" s="193" t="s">
        <v>247</v>
      </c>
      <c r="F161" s="194" t="s">
        <v>248</v>
      </c>
      <c r="G161" s="195" t="s">
        <v>142</v>
      </c>
      <c r="H161" s="196">
        <v>127.37</v>
      </c>
      <c r="I161" s="197"/>
      <c r="J161" s="198">
        <f>ROUND(I161*H161,2)</f>
        <v>0</v>
      </c>
      <c r="K161" s="194" t="s">
        <v>143</v>
      </c>
      <c r="L161" s="60"/>
      <c r="M161" s="199" t="s">
        <v>21</v>
      </c>
      <c r="N161" s="200" t="s">
        <v>42</v>
      </c>
      <c r="O161" s="41"/>
      <c r="P161" s="201">
        <f>O161*H161</f>
        <v>0</v>
      </c>
      <c r="Q161" s="201">
        <v>4.0000000000000003E-5</v>
      </c>
      <c r="R161" s="201">
        <f>Q161*H161</f>
        <v>5.0948000000000009E-3</v>
      </c>
      <c r="S161" s="201">
        <v>0</v>
      </c>
      <c r="T161" s="202">
        <f>S161*H161</f>
        <v>0</v>
      </c>
      <c r="AR161" s="23" t="s">
        <v>86</v>
      </c>
      <c r="AT161" s="23" t="s">
        <v>139</v>
      </c>
      <c r="AU161" s="23" t="s">
        <v>80</v>
      </c>
      <c r="AY161" s="23" t="s">
        <v>137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76</v>
      </c>
      <c r="BK161" s="203">
        <f>ROUND(I161*H161,2)</f>
        <v>0</v>
      </c>
      <c r="BL161" s="23" t="s">
        <v>86</v>
      </c>
      <c r="BM161" s="23" t="s">
        <v>249</v>
      </c>
    </row>
    <row r="162" spans="2:65" s="12" customFormat="1" ht="13.5">
      <c r="B162" s="216"/>
      <c r="C162" s="217"/>
      <c r="D162" s="218" t="s">
        <v>145</v>
      </c>
      <c r="E162" s="219" t="s">
        <v>21</v>
      </c>
      <c r="F162" s="220" t="s">
        <v>250</v>
      </c>
      <c r="G162" s="217"/>
      <c r="H162" s="221">
        <v>127.37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145</v>
      </c>
      <c r="AU162" s="227" t="s">
        <v>80</v>
      </c>
      <c r="AV162" s="12" t="s">
        <v>80</v>
      </c>
      <c r="AW162" s="12" t="s">
        <v>35</v>
      </c>
      <c r="AX162" s="12" t="s">
        <v>76</v>
      </c>
      <c r="AY162" s="227" t="s">
        <v>137</v>
      </c>
    </row>
    <row r="163" spans="2:65" s="1" customFormat="1" ht="22.5" customHeight="1">
      <c r="B163" s="40"/>
      <c r="C163" s="192" t="s">
        <v>251</v>
      </c>
      <c r="D163" s="192" t="s">
        <v>139</v>
      </c>
      <c r="E163" s="193" t="s">
        <v>252</v>
      </c>
      <c r="F163" s="194" t="s">
        <v>253</v>
      </c>
      <c r="G163" s="195" t="s">
        <v>155</v>
      </c>
      <c r="H163" s="196">
        <v>0.86399999999999999</v>
      </c>
      <c r="I163" s="197"/>
      <c r="J163" s="198">
        <f>ROUND(I163*H163,2)</f>
        <v>0</v>
      </c>
      <c r="K163" s="194" t="s">
        <v>143</v>
      </c>
      <c r="L163" s="60"/>
      <c r="M163" s="199" t="s">
        <v>21</v>
      </c>
      <c r="N163" s="200" t="s">
        <v>42</v>
      </c>
      <c r="O163" s="41"/>
      <c r="P163" s="201">
        <f>O163*H163</f>
        <v>0</v>
      </c>
      <c r="Q163" s="201">
        <v>0</v>
      </c>
      <c r="R163" s="201">
        <f>Q163*H163</f>
        <v>0</v>
      </c>
      <c r="S163" s="201">
        <v>2.4</v>
      </c>
      <c r="T163" s="202">
        <f>S163*H163</f>
        <v>2.0735999999999999</v>
      </c>
      <c r="AR163" s="23" t="s">
        <v>86</v>
      </c>
      <c r="AT163" s="23" t="s">
        <v>139</v>
      </c>
      <c r="AU163" s="23" t="s">
        <v>80</v>
      </c>
      <c r="AY163" s="23" t="s">
        <v>137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3" t="s">
        <v>76</v>
      </c>
      <c r="BK163" s="203">
        <f>ROUND(I163*H163,2)</f>
        <v>0</v>
      </c>
      <c r="BL163" s="23" t="s">
        <v>86</v>
      </c>
      <c r="BM163" s="23" t="s">
        <v>254</v>
      </c>
    </row>
    <row r="164" spans="2:65" s="11" customFormat="1" ht="13.5">
      <c r="B164" s="204"/>
      <c r="C164" s="205"/>
      <c r="D164" s="206" t="s">
        <v>145</v>
      </c>
      <c r="E164" s="207" t="s">
        <v>21</v>
      </c>
      <c r="F164" s="208" t="s">
        <v>146</v>
      </c>
      <c r="G164" s="205"/>
      <c r="H164" s="209" t="s">
        <v>21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145</v>
      </c>
      <c r="AU164" s="215" t="s">
        <v>80</v>
      </c>
      <c r="AV164" s="11" t="s">
        <v>76</v>
      </c>
      <c r="AW164" s="11" t="s">
        <v>35</v>
      </c>
      <c r="AX164" s="11" t="s">
        <v>71</v>
      </c>
      <c r="AY164" s="215" t="s">
        <v>137</v>
      </c>
    </row>
    <row r="165" spans="2:65" s="12" customFormat="1" ht="13.5">
      <c r="B165" s="216"/>
      <c r="C165" s="217"/>
      <c r="D165" s="218" t="s">
        <v>145</v>
      </c>
      <c r="E165" s="219" t="s">
        <v>21</v>
      </c>
      <c r="F165" s="220" t="s">
        <v>255</v>
      </c>
      <c r="G165" s="217"/>
      <c r="H165" s="221">
        <v>0.86399999999999999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145</v>
      </c>
      <c r="AU165" s="227" t="s">
        <v>80</v>
      </c>
      <c r="AV165" s="12" t="s">
        <v>80</v>
      </c>
      <c r="AW165" s="12" t="s">
        <v>35</v>
      </c>
      <c r="AX165" s="12" t="s">
        <v>76</v>
      </c>
      <c r="AY165" s="227" t="s">
        <v>137</v>
      </c>
    </row>
    <row r="166" spans="2:65" s="1" customFormat="1" ht="31.5" customHeight="1">
      <c r="B166" s="40"/>
      <c r="C166" s="192" t="s">
        <v>256</v>
      </c>
      <c r="D166" s="192" t="s">
        <v>139</v>
      </c>
      <c r="E166" s="193" t="s">
        <v>257</v>
      </c>
      <c r="F166" s="194" t="s">
        <v>258</v>
      </c>
      <c r="G166" s="195" t="s">
        <v>155</v>
      </c>
      <c r="H166" s="196">
        <v>0.624</v>
      </c>
      <c r="I166" s="197"/>
      <c r="J166" s="198">
        <f>ROUND(I166*H166,2)</f>
        <v>0</v>
      </c>
      <c r="K166" s="194" t="s">
        <v>143</v>
      </c>
      <c r="L166" s="60"/>
      <c r="M166" s="199" t="s">
        <v>21</v>
      </c>
      <c r="N166" s="200" t="s">
        <v>42</v>
      </c>
      <c r="O166" s="41"/>
      <c r="P166" s="201">
        <f>O166*H166</f>
        <v>0</v>
      </c>
      <c r="Q166" s="201">
        <v>0</v>
      </c>
      <c r="R166" s="201">
        <f>Q166*H166</f>
        <v>0</v>
      </c>
      <c r="S166" s="201">
        <v>2.2000000000000002</v>
      </c>
      <c r="T166" s="202">
        <f>S166*H166</f>
        <v>1.3728</v>
      </c>
      <c r="AR166" s="23" t="s">
        <v>86</v>
      </c>
      <c r="AT166" s="23" t="s">
        <v>139</v>
      </c>
      <c r="AU166" s="23" t="s">
        <v>80</v>
      </c>
      <c r="AY166" s="23" t="s">
        <v>137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76</v>
      </c>
      <c r="BK166" s="203">
        <f>ROUND(I166*H166,2)</f>
        <v>0</v>
      </c>
      <c r="BL166" s="23" t="s">
        <v>86</v>
      </c>
      <c r="BM166" s="23" t="s">
        <v>259</v>
      </c>
    </row>
    <row r="167" spans="2:65" s="11" customFormat="1" ht="13.5">
      <c r="B167" s="204"/>
      <c r="C167" s="205"/>
      <c r="D167" s="206" t="s">
        <v>145</v>
      </c>
      <c r="E167" s="207" t="s">
        <v>21</v>
      </c>
      <c r="F167" s="208" t="s">
        <v>146</v>
      </c>
      <c r="G167" s="205"/>
      <c r="H167" s="209" t="s">
        <v>21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145</v>
      </c>
      <c r="AU167" s="215" t="s">
        <v>80</v>
      </c>
      <c r="AV167" s="11" t="s">
        <v>76</v>
      </c>
      <c r="AW167" s="11" t="s">
        <v>35</v>
      </c>
      <c r="AX167" s="11" t="s">
        <v>71</v>
      </c>
      <c r="AY167" s="215" t="s">
        <v>137</v>
      </c>
    </row>
    <row r="168" spans="2:65" s="12" customFormat="1" ht="13.5">
      <c r="B168" s="216"/>
      <c r="C168" s="217"/>
      <c r="D168" s="206" t="s">
        <v>145</v>
      </c>
      <c r="E168" s="228" t="s">
        <v>21</v>
      </c>
      <c r="F168" s="229" t="s">
        <v>260</v>
      </c>
      <c r="G168" s="217"/>
      <c r="H168" s="230">
        <v>0.18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145</v>
      </c>
      <c r="AU168" s="227" t="s">
        <v>80</v>
      </c>
      <c r="AV168" s="12" t="s">
        <v>80</v>
      </c>
      <c r="AW168" s="12" t="s">
        <v>35</v>
      </c>
      <c r="AX168" s="12" t="s">
        <v>71</v>
      </c>
      <c r="AY168" s="227" t="s">
        <v>137</v>
      </c>
    </row>
    <row r="169" spans="2:65" s="12" customFormat="1" ht="13.5">
      <c r="B169" s="216"/>
      <c r="C169" s="217"/>
      <c r="D169" s="206" t="s">
        <v>145</v>
      </c>
      <c r="E169" s="228" t="s">
        <v>21</v>
      </c>
      <c r="F169" s="229" t="s">
        <v>261</v>
      </c>
      <c r="G169" s="217"/>
      <c r="H169" s="230">
        <v>0.08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145</v>
      </c>
      <c r="AU169" s="227" t="s">
        <v>80</v>
      </c>
      <c r="AV169" s="12" t="s">
        <v>80</v>
      </c>
      <c r="AW169" s="12" t="s">
        <v>35</v>
      </c>
      <c r="AX169" s="12" t="s">
        <v>71</v>
      </c>
      <c r="AY169" s="227" t="s">
        <v>137</v>
      </c>
    </row>
    <row r="170" spans="2:65" s="12" customFormat="1" ht="13.5">
      <c r="B170" s="216"/>
      <c r="C170" s="217"/>
      <c r="D170" s="206" t="s">
        <v>145</v>
      </c>
      <c r="E170" s="228" t="s">
        <v>21</v>
      </c>
      <c r="F170" s="229" t="s">
        <v>262</v>
      </c>
      <c r="G170" s="217"/>
      <c r="H170" s="230">
        <v>0.17899999999999999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145</v>
      </c>
      <c r="AU170" s="227" t="s">
        <v>80</v>
      </c>
      <c r="AV170" s="12" t="s">
        <v>80</v>
      </c>
      <c r="AW170" s="12" t="s">
        <v>35</v>
      </c>
      <c r="AX170" s="12" t="s">
        <v>71</v>
      </c>
      <c r="AY170" s="227" t="s">
        <v>137</v>
      </c>
    </row>
    <row r="171" spans="2:65" s="12" customFormat="1" ht="13.5">
      <c r="B171" s="216"/>
      <c r="C171" s="217"/>
      <c r="D171" s="206" t="s">
        <v>145</v>
      </c>
      <c r="E171" s="228" t="s">
        <v>21</v>
      </c>
      <c r="F171" s="229" t="s">
        <v>263</v>
      </c>
      <c r="G171" s="217"/>
      <c r="H171" s="230">
        <v>0.185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145</v>
      </c>
      <c r="AU171" s="227" t="s">
        <v>80</v>
      </c>
      <c r="AV171" s="12" t="s">
        <v>80</v>
      </c>
      <c r="AW171" s="12" t="s">
        <v>35</v>
      </c>
      <c r="AX171" s="12" t="s">
        <v>71</v>
      </c>
      <c r="AY171" s="227" t="s">
        <v>137</v>
      </c>
    </row>
    <row r="172" spans="2:65" s="13" customFormat="1" ht="13.5">
      <c r="B172" s="231"/>
      <c r="C172" s="232"/>
      <c r="D172" s="218" t="s">
        <v>145</v>
      </c>
      <c r="E172" s="233" t="s">
        <v>21</v>
      </c>
      <c r="F172" s="234" t="s">
        <v>164</v>
      </c>
      <c r="G172" s="232"/>
      <c r="H172" s="235">
        <v>0.624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145</v>
      </c>
      <c r="AU172" s="241" t="s">
        <v>80</v>
      </c>
      <c r="AV172" s="13" t="s">
        <v>86</v>
      </c>
      <c r="AW172" s="13" t="s">
        <v>35</v>
      </c>
      <c r="AX172" s="13" t="s">
        <v>76</v>
      </c>
      <c r="AY172" s="241" t="s">
        <v>137</v>
      </c>
    </row>
    <row r="173" spans="2:65" s="1" customFormat="1" ht="31.5" customHeight="1">
      <c r="B173" s="40"/>
      <c r="C173" s="192" t="s">
        <v>264</v>
      </c>
      <c r="D173" s="192" t="s">
        <v>139</v>
      </c>
      <c r="E173" s="193" t="s">
        <v>265</v>
      </c>
      <c r="F173" s="194" t="s">
        <v>266</v>
      </c>
      <c r="G173" s="195" t="s">
        <v>155</v>
      </c>
      <c r="H173" s="196">
        <v>1.0820000000000001</v>
      </c>
      <c r="I173" s="197"/>
      <c r="J173" s="198">
        <f>ROUND(I173*H173,2)</f>
        <v>0</v>
      </c>
      <c r="K173" s="194" t="s">
        <v>143</v>
      </c>
      <c r="L173" s="60"/>
      <c r="M173" s="199" t="s">
        <v>21</v>
      </c>
      <c r="N173" s="200" t="s">
        <v>42</v>
      </c>
      <c r="O173" s="41"/>
      <c r="P173" s="201">
        <f>O173*H173</f>
        <v>0</v>
      </c>
      <c r="Q173" s="201">
        <v>0</v>
      </c>
      <c r="R173" s="201">
        <f>Q173*H173</f>
        <v>0</v>
      </c>
      <c r="S173" s="201">
        <v>2.2000000000000002</v>
      </c>
      <c r="T173" s="202">
        <f>S173*H173</f>
        <v>2.3804000000000003</v>
      </c>
      <c r="AR173" s="23" t="s">
        <v>86</v>
      </c>
      <c r="AT173" s="23" t="s">
        <v>139</v>
      </c>
      <c r="AU173" s="23" t="s">
        <v>80</v>
      </c>
      <c r="AY173" s="23" t="s">
        <v>137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76</v>
      </c>
      <c r="BK173" s="203">
        <f>ROUND(I173*H173,2)</f>
        <v>0</v>
      </c>
      <c r="BL173" s="23" t="s">
        <v>86</v>
      </c>
      <c r="BM173" s="23" t="s">
        <v>267</v>
      </c>
    </row>
    <row r="174" spans="2:65" s="11" customFormat="1" ht="13.5">
      <c r="B174" s="204"/>
      <c r="C174" s="205"/>
      <c r="D174" s="206" t="s">
        <v>145</v>
      </c>
      <c r="E174" s="207" t="s">
        <v>21</v>
      </c>
      <c r="F174" s="208" t="s">
        <v>146</v>
      </c>
      <c r="G174" s="205"/>
      <c r="H174" s="209" t="s">
        <v>21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145</v>
      </c>
      <c r="AU174" s="215" t="s">
        <v>80</v>
      </c>
      <c r="AV174" s="11" t="s">
        <v>76</v>
      </c>
      <c r="AW174" s="11" t="s">
        <v>35</v>
      </c>
      <c r="AX174" s="11" t="s">
        <v>71</v>
      </c>
      <c r="AY174" s="215" t="s">
        <v>137</v>
      </c>
    </row>
    <row r="175" spans="2:65" s="12" customFormat="1" ht="13.5">
      <c r="B175" s="216"/>
      <c r="C175" s="217"/>
      <c r="D175" s="206" t="s">
        <v>145</v>
      </c>
      <c r="E175" s="228" t="s">
        <v>21</v>
      </c>
      <c r="F175" s="229" t="s">
        <v>268</v>
      </c>
      <c r="G175" s="217"/>
      <c r="H175" s="230">
        <v>0.73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145</v>
      </c>
      <c r="AU175" s="227" t="s">
        <v>80</v>
      </c>
      <c r="AV175" s="12" t="s">
        <v>80</v>
      </c>
      <c r="AW175" s="12" t="s">
        <v>35</v>
      </c>
      <c r="AX175" s="12" t="s">
        <v>71</v>
      </c>
      <c r="AY175" s="227" t="s">
        <v>137</v>
      </c>
    </row>
    <row r="176" spans="2:65" s="12" customFormat="1" ht="13.5">
      <c r="B176" s="216"/>
      <c r="C176" s="217"/>
      <c r="D176" s="206" t="s">
        <v>145</v>
      </c>
      <c r="E176" s="228" t="s">
        <v>21</v>
      </c>
      <c r="F176" s="229" t="s">
        <v>269</v>
      </c>
      <c r="G176" s="217"/>
      <c r="H176" s="230">
        <v>8.5999999999999993E-2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145</v>
      </c>
      <c r="AU176" s="227" t="s">
        <v>80</v>
      </c>
      <c r="AV176" s="12" t="s">
        <v>80</v>
      </c>
      <c r="AW176" s="12" t="s">
        <v>35</v>
      </c>
      <c r="AX176" s="12" t="s">
        <v>71</v>
      </c>
      <c r="AY176" s="227" t="s">
        <v>137</v>
      </c>
    </row>
    <row r="177" spans="2:65" s="12" customFormat="1" ht="13.5">
      <c r="B177" s="216"/>
      <c r="C177" s="217"/>
      <c r="D177" s="206" t="s">
        <v>145</v>
      </c>
      <c r="E177" s="228" t="s">
        <v>21</v>
      </c>
      <c r="F177" s="229" t="s">
        <v>270</v>
      </c>
      <c r="G177" s="217"/>
      <c r="H177" s="230">
        <v>0.23799999999999999</v>
      </c>
      <c r="I177" s="222"/>
      <c r="J177" s="217"/>
      <c r="K177" s="217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145</v>
      </c>
      <c r="AU177" s="227" t="s">
        <v>80</v>
      </c>
      <c r="AV177" s="12" t="s">
        <v>80</v>
      </c>
      <c r="AW177" s="12" t="s">
        <v>35</v>
      </c>
      <c r="AX177" s="12" t="s">
        <v>71</v>
      </c>
      <c r="AY177" s="227" t="s">
        <v>137</v>
      </c>
    </row>
    <row r="178" spans="2:65" s="12" customFormat="1" ht="13.5">
      <c r="B178" s="216"/>
      <c r="C178" s="217"/>
      <c r="D178" s="206" t="s">
        <v>145</v>
      </c>
      <c r="E178" s="228" t="s">
        <v>21</v>
      </c>
      <c r="F178" s="229" t="s">
        <v>271</v>
      </c>
      <c r="G178" s="217"/>
      <c r="H178" s="230">
        <v>2.8000000000000001E-2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145</v>
      </c>
      <c r="AU178" s="227" t="s">
        <v>80</v>
      </c>
      <c r="AV178" s="12" t="s">
        <v>80</v>
      </c>
      <c r="AW178" s="12" t="s">
        <v>35</v>
      </c>
      <c r="AX178" s="12" t="s">
        <v>71</v>
      </c>
      <c r="AY178" s="227" t="s">
        <v>137</v>
      </c>
    </row>
    <row r="179" spans="2:65" s="13" customFormat="1" ht="13.5">
      <c r="B179" s="231"/>
      <c r="C179" s="232"/>
      <c r="D179" s="218" t="s">
        <v>145</v>
      </c>
      <c r="E179" s="233" t="s">
        <v>21</v>
      </c>
      <c r="F179" s="234" t="s">
        <v>164</v>
      </c>
      <c r="G179" s="232"/>
      <c r="H179" s="235">
        <v>1.0820000000000001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145</v>
      </c>
      <c r="AU179" s="241" t="s">
        <v>80</v>
      </c>
      <c r="AV179" s="13" t="s">
        <v>86</v>
      </c>
      <c r="AW179" s="13" t="s">
        <v>35</v>
      </c>
      <c r="AX179" s="13" t="s">
        <v>76</v>
      </c>
      <c r="AY179" s="241" t="s">
        <v>137</v>
      </c>
    </row>
    <row r="180" spans="2:65" s="1" customFormat="1" ht="31.5" customHeight="1">
      <c r="B180" s="40"/>
      <c r="C180" s="192" t="s">
        <v>9</v>
      </c>
      <c r="D180" s="192" t="s">
        <v>139</v>
      </c>
      <c r="E180" s="193" t="s">
        <v>272</v>
      </c>
      <c r="F180" s="194" t="s">
        <v>273</v>
      </c>
      <c r="G180" s="195" t="s">
        <v>155</v>
      </c>
      <c r="H180" s="196">
        <v>2.593</v>
      </c>
      <c r="I180" s="197"/>
      <c r="J180" s="198">
        <f>ROUND(I180*H180,2)</f>
        <v>0</v>
      </c>
      <c r="K180" s="194" t="s">
        <v>143</v>
      </c>
      <c r="L180" s="60"/>
      <c r="M180" s="199" t="s">
        <v>21</v>
      </c>
      <c r="N180" s="200" t="s">
        <v>42</v>
      </c>
      <c r="O180" s="41"/>
      <c r="P180" s="201">
        <f>O180*H180</f>
        <v>0</v>
      </c>
      <c r="Q180" s="201">
        <v>0</v>
      </c>
      <c r="R180" s="201">
        <f>Q180*H180</f>
        <v>0</v>
      </c>
      <c r="S180" s="201">
        <v>2.2000000000000002</v>
      </c>
      <c r="T180" s="202">
        <f>S180*H180</f>
        <v>5.7046000000000001</v>
      </c>
      <c r="AR180" s="23" t="s">
        <v>86</v>
      </c>
      <c r="AT180" s="23" t="s">
        <v>139</v>
      </c>
      <c r="AU180" s="23" t="s">
        <v>80</v>
      </c>
      <c r="AY180" s="23" t="s">
        <v>137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3" t="s">
        <v>76</v>
      </c>
      <c r="BK180" s="203">
        <f>ROUND(I180*H180,2)</f>
        <v>0</v>
      </c>
      <c r="BL180" s="23" t="s">
        <v>86</v>
      </c>
      <c r="BM180" s="23" t="s">
        <v>274</v>
      </c>
    </row>
    <row r="181" spans="2:65" s="11" customFormat="1" ht="13.5">
      <c r="B181" s="204"/>
      <c r="C181" s="205"/>
      <c r="D181" s="206" t="s">
        <v>145</v>
      </c>
      <c r="E181" s="207" t="s">
        <v>21</v>
      </c>
      <c r="F181" s="208" t="s">
        <v>146</v>
      </c>
      <c r="G181" s="205"/>
      <c r="H181" s="209" t="s">
        <v>21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145</v>
      </c>
      <c r="AU181" s="215" t="s">
        <v>80</v>
      </c>
      <c r="AV181" s="11" t="s">
        <v>76</v>
      </c>
      <c r="AW181" s="11" t="s">
        <v>35</v>
      </c>
      <c r="AX181" s="11" t="s">
        <v>71</v>
      </c>
      <c r="AY181" s="215" t="s">
        <v>137</v>
      </c>
    </row>
    <row r="182" spans="2:65" s="12" customFormat="1" ht="13.5">
      <c r="B182" s="216"/>
      <c r="C182" s="217"/>
      <c r="D182" s="206" t="s">
        <v>145</v>
      </c>
      <c r="E182" s="228" t="s">
        <v>21</v>
      </c>
      <c r="F182" s="229" t="s">
        <v>275</v>
      </c>
      <c r="G182" s="217"/>
      <c r="H182" s="230">
        <v>2.4079999999999999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145</v>
      </c>
      <c r="AU182" s="227" t="s">
        <v>80</v>
      </c>
      <c r="AV182" s="12" t="s">
        <v>80</v>
      </c>
      <c r="AW182" s="12" t="s">
        <v>35</v>
      </c>
      <c r="AX182" s="12" t="s">
        <v>71</v>
      </c>
      <c r="AY182" s="227" t="s">
        <v>137</v>
      </c>
    </row>
    <row r="183" spans="2:65" s="11" customFormat="1" ht="13.5">
      <c r="B183" s="204"/>
      <c r="C183" s="205"/>
      <c r="D183" s="206" t="s">
        <v>145</v>
      </c>
      <c r="E183" s="207" t="s">
        <v>21</v>
      </c>
      <c r="F183" s="208" t="s">
        <v>276</v>
      </c>
      <c r="G183" s="205"/>
      <c r="H183" s="209" t="s">
        <v>21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145</v>
      </c>
      <c r="AU183" s="215" t="s">
        <v>80</v>
      </c>
      <c r="AV183" s="11" t="s">
        <v>76</v>
      </c>
      <c r="AW183" s="11" t="s">
        <v>35</v>
      </c>
      <c r="AX183" s="11" t="s">
        <v>71</v>
      </c>
      <c r="AY183" s="215" t="s">
        <v>137</v>
      </c>
    </row>
    <row r="184" spans="2:65" s="12" customFormat="1" ht="13.5">
      <c r="B184" s="216"/>
      <c r="C184" s="217"/>
      <c r="D184" s="206" t="s">
        <v>145</v>
      </c>
      <c r="E184" s="228" t="s">
        <v>21</v>
      </c>
      <c r="F184" s="229" t="s">
        <v>277</v>
      </c>
      <c r="G184" s="217"/>
      <c r="H184" s="230">
        <v>6.2E-2</v>
      </c>
      <c r="I184" s="222"/>
      <c r="J184" s="217"/>
      <c r="K184" s="217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145</v>
      </c>
      <c r="AU184" s="227" t="s">
        <v>80</v>
      </c>
      <c r="AV184" s="12" t="s">
        <v>80</v>
      </c>
      <c r="AW184" s="12" t="s">
        <v>35</v>
      </c>
      <c r="AX184" s="12" t="s">
        <v>71</v>
      </c>
      <c r="AY184" s="227" t="s">
        <v>137</v>
      </c>
    </row>
    <row r="185" spans="2:65" s="12" customFormat="1" ht="13.5">
      <c r="B185" s="216"/>
      <c r="C185" s="217"/>
      <c r="D185" s="206" t="s">
        <v>145</v>
      </c>
      <c r="E185" s="228" t="s">
        <v>21</v>
      </c>
      <c r="F185" s="229" t="s">
        <v>278</v>
      </c>
      <c r="G185" s="217"/>
      <c r="H185" s="230">
        <v>9.5000000000000001E-2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145</v>
      </c>
      <c r="AU185" s="227" t="s">
        <v>80</v>
      </c>
      <c r="AV185" s="12" t="s">
        <v>80</v>
      </c>
      <c r="AW185" s="12" t="s">
        <v>35</v>
      </c>
      <c r="AX185" s="12" t="s">
        <v>71</v>
      </c>
      <c r="AY185" s="227" t="s">
        <v>137</v>
      </c>
    </row>
    <row r="186" spans="2:65" s="12" customFormat="1" ht="13.5">
      <c r="B186" s="216"/>
      <c r="C186" s="217"/>
      <c r="D186" s="206" t="s">
        <v>145</v>
      </c>
      <c r="E186" s="228" t="s">
        <v>21</v>
      </c>
      <c r="F186" s="229" t="s">
        <v>271</v>
      </c>
      <c r="G186" s="217"/>
      <c r="H186" s="230">
        <v>2.8000000000000001E-2</v>
      </c>
      <c r="I186" s="222"/>
      <c r="J186" s="217"/>
      <c r="K186" s="217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145</v>
      </c>
      <c r="AU186" s="227" t="s">
        <v>80</v>
      </c>
      <c r="AV186" s="12" t="s">
        <v>80</v>
      </c>
      <c r="AW186" s="12" t="s">
        <v>35</v>
      </c>
      <c r="AX186" s="12" t="s">
        <v>71</v>
      </c>
      <c r="AY186" s="227" t="s">
        <v>137</v>
      </c>
    </row>
    <row r="187" spans="2:65" s="13" customFormat="1" ht="13.5">
      <c r="B187" s="231"/>
      <c r="C187" s="232"/>
      <c r="D187" s="218" t="s">
        <v>145</v>
      </c>
      <c r="E187" s="233" t="s">
        <v>21</v>
      </c>
      <c r="F187" s="234" t="s">
        <v>164</v>
      </c>
      <c r="G187" s="232"/>
      <c r="H187" s="235">
        <v>2.593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145</v>
      </c>
      <c r="AU187" s="241" t="s">
        <v>80</v>
      </c>
      <c r="AV187" s="13" t="s">
        <v>86</v>
      </c>
      <c r="AW187" s="13" t="s">
        <v>35</v>
      </c>
      <c r="AX187" s="13" t="s">
        <v>76</v>
      </c>
      <c r="AY187" s="241" t="s">
        <v>137</v>
      </c>
    </row>
    <row r="188" spans="2:65" s="1" customFormat="1" ht="31.5" customHeight="1">
      <c r="B188" s="40"/>
      <c r="C188" s="192" t="s">
        <v>279</v>
      </c>
      <c r="D188" s="192" t="s">
        <v>139</v>
      </c>
      <c r="E188" s="193" t="s">
        <v>280</v>
      </c>
      <c r="F188" s="194" t="s">
        <v>281</v>
      </c>
      <c r="G188" s="195" t="s">
        <v>155</v>
      </c>
      <c r="H188" s="196">
        <v>4.101</v>
      </c>
      <c r="I188" s="197"/>
      <c r="J188" s="198">
        <f>ROUND(I188*H188,2)</f>
        <v>0</v>
      </c>
      <c r="K188" s="194" t="s">
        <v>143</v>
      </c>
      <c r="L188" s="60"/>
      <c r="M188" s="199" t="s">
        <v>21</v>
      </c>
      <c r="N188" s="200" t="s">
        <v>42</v>
      </c>
      <c r="O188" s="41"/>
      <c r="P188" s="201">
        <f>O188*H188</f>
        <v>0</v>
      </c>
      <c r="Q188" s="201">
        <v>0</v>
      </c>
      <c r="R188" s="201">
        <f>Q188*H188</f>
        <v>0</v>
      </c>
      <c r="S188" s="201">
        <v>4.3999999999999997E-2</v>
      </c>
      <c r="T188" s="202">
        <f>S188*H188</f>
        <v>0.18044399999999999</v>
      </c>
      <c r="AR188" s="23" t="s">
        <v>86</v>
      </c>
      <c r="AT188" s="23" t="s">
        <v>139</v>
      </c>
      <c r="AU188" s="23" t="s">
        <v>80</v>
      </c>
      <c r="AY188" s="23" t="s">
        <v>137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76</v>
      </c>
      <c r="BK188" s="203">
        <f>ROUND(I188*H188,2)</f>
        <v>0</v>
      </c>
      <c r="BL188" s="23" t="s">
        <v>86</v>
      </c>
      <c r="BM188" s="23" t="s">
        <v>282</v>
      </c>
    </row>
    <row r="189" spans="2:65" s="11" customFormat="1" ht="13.5">
      <c r="B189" s="204"/>
      <c r="C189" s="205"/>
      <c r="D189" s="206" t="s">
        <v>145</v>
      </c>
      <c r="E189" s="207" t="s">
        <v>21</v>
      </c>
      <c r="F189" s="208" t="s">
        <v>146</v>
      </c>
      <c r="G189" s="205"/>
      <c r="H189" s="209" t="s">
        <v>21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145</v>
      </c>
      <c r="AU189" s="215" t="s">
        <v>80</v>
      </c>
      <c r="AV189" s="11" t="s">
        <v>76</v>
      </c>
      <c r="AW189" s="11" t="s">
        <v>35</v>
      </c>
      <c r="AX189" s="11" t="s">
        <v>71</v>
      </c>
      <c r="AY189" s="215" t="s">
        <v>137</v>
      </c>
    </row>
    <row r="190" spans="2:65" s="12" customFormat="1" ht="13.5">
      <c r="B190" s="216"/>
      <c r="C190" s="217"/>
      <c r="D190" s="206" t="s">
        <v>145</v>
      </c>
      <c r="E190" s="228" t="s">
        <v>21</v>
      </c>
      <c r="F190" s="229" t="s">
        <v>283</v>
      </c>
      <c r="G190" s="217"/>
      <c r="H190" s="230">
        <v>2.4079999999999999</v>
      </c>
      <c r="I190" s="222"/>
      <c r="J190" s="217"/>
      <c r="K190" s="217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145</v>
      </c>
      <c r="AU190" s="227" t="s">
        <v>80</v>
      </c>
      <c r="AV190" s="12" t="s">
        <v>80</v>
      </c>
      <c r="AW190" s="12" t="s">
        <v>35</v>
      </c>
      <c r="AX190" s="12" t="s">
        <v>71</v>
      </c>
      <c r="AY190" s="227" t="s">
        <v>137</v>
      </c>
    </row>
    <row r="191" spans="2:65" s="12" customFormat="1" ht="13.5">
      <c r="B191" s="216"/>
      <c r="C191" s="217"/>
      <c r="D191" s="206" t="s">
        <v>145</v>
      </c>
      <c r="E191" s="228" t="s">
        <v>21</v>
      </c>
      <c r="F191" s="229" t="s">
        <v>268</v>
      </c>
      <c r="G191" s="217"/>
      <c r="H191" s="230">
        <v>0.73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145</v>
      </c>
      <c r="AU191" s="227" t="s">
        <v>80</v>
      </c>
      <c r="AV191" s="12" t="s">
        <v>80</v>
      </c>
      <c r="AW191" s="12" t="s">
        <v>35</v>
      </c>
      <c r="AX191" s="12" t="s">
        <v>71</v>
      </c>
      <c r="AY191" s="227" t="s">
        <v>137</v>
      </c>
    </row>
    <row r="192" spans="2:65" s="12" customFormat="1" ht="13.5">
      <c r="B192" s="216"/>
      <c r="C192" s="217"/>
      <c r="D192" s="206" t="s">
        <v>145</v>
      </c>
      <c r="E192" s="228" t="s">
        <v>21</v>
      </c>
      <c r="F192" s="229" t="s">
        <v>284</v>
      </c>
      <c r="G192" s="217"/>
      <c r="H192" s="230">
        <v>0.28100000000000003</v>
      </c>
      <c r="I192" s="222"/>
      <c r="J192" s="217"/>
      <c r="K192" s="217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145</v>
      </c>
      <c r="AU192" s="227" t="s">
        <v>80</v>
      </c>
      <c r="AV192" s="12" t="s">
        <v>80</v>
      </c>
      <c r="AW192" s="12" t="s">
        <v>35</v>
      </c>
      <c r="AX192" s="12" t="s">
        <v>71</v>
      </c>
      <c r="AY192" s="227" t="s">
        <v>137</v>
      </c>
    </row>
    <row r="193" spans="2:65" s="12" customFormat="1" ht="13.5">
      <c r="B193" s="216"/>
      <c r="C193" s="217"/>
      <c r="D193" s="206" t="s">
        <v>145</v>
      </c>
      <c r="E193" s="228" t="s">
        <v>21</v>
      </c>
      <c r="F193" s="229" t="s">
        <v>285</v>
      </c>
      <c r="G193" s="217"/>
      <c r="H193" s="230">
        <v>0.318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145</v>
      </c>
      <c r="AU193" s="227" t="s">
        <v>80</v>
      </c>
      <c r="AV193" s="12" t="s">
        <v>80</v>
      </c>
      <c r="AW193" s="12" t="s">
        <v>35</v>
      </c>
      <c r="AX193" s="12" t="s">
        <v>71</v>
      </c>
      <c r="AY193" s="227" t="s">
        <v>137</v>
      </c>
    </row>
    <row r="194" spans="2:65" s="12" customFormat="1" ht="13.5">
      <c r="B194" s="216"/>
      <c r="C194" s="217"/>
      <c r="D194" s="206" t="s">
        <v>145</v>
      </c>
      <c r="E194" s="228" t="s">
        <v>21</v>
      </c>
      <c r="F194" s="229" t="s">
        <v>262</v>
      </c>
      <c r="G194" s="217"/>
      <c r="H194" s="230">
        <v>0.17899999999999999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145</v>
      </c>
      <c r="AU194" s="227" t="s">
        <v>80</v>
      </c>
      <c r="AV194" s="12" t="s">
        <v>80</v>
      </c>
      <c r="AW194" s="12" t="s">
        <v>35</v>
      </c>
      <c r="AX194" s="12" t="s">
        <v>71</v>
      </c>
      <c r="AY194" s="227" t="s">
        <v>137</v>
      </c>
    </row>
    <row r="195" spans="2:65" s="12" customFormat="1" ht="13.5">
      <c r="B195" s="216"/>
      <c r="C195" s="217"/>
      <c r="D195" s="206" t="s">
        <v>145</v>
      </c>
      <c r="E195" s="228" t="s">
        <v>21</v>
      </c>
      <c r="F195" s="229" t="s">
        <v>263</v>
      </c>
      <c r="G195" s="217"/>
      <c r="H195" s="230">
        <v>0.185</v>
      </c>
      <c r="I195" s="222"/>
      <c r="J195" s="217"/>
      <c r="K195" s="217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145</v>
      </c>
      <c r="AU195" s="227" t="s">
        <v>80</v>
      </c>
      <c r="AV195" s="12" t="s">
        <v>80</v>
      </c>
      <c r="AW195" s="12" t="s">
        <v>35</v>
      </c>
      <c r="AX195" s="12" t="s">
        <v>71</v>
      </c>
      <c r="AY195" s="227" t="s">
        <v>137</v>
      </c>
    </row>
    <row r="196" spans="2:65" s="13" customFormat="1" ht="13.5">
      <c r="B196" s="231"/>
      <c r="C196" s="232"/>
      <c r="D196" s="218" t="s">
        <v>145</v>
      </c>
      <c r="E196" s="233" t="s">
        <v>21</v>
      </c>
      <c r="F196" s="234" t="s">
        <v>164</v>
      </c>
      <c r="G196" s="232"/>
      <c r="H196" s="235">
        <v>4.101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145</v>
      </c>
      <c r="AU196" s="241" t="s">
        <v>80</v>
      </c>
      <c r="AV196" s="13" t="s">
        <v>86</v>
      </c>
      <c r="AW196" s="13" t="s">
        <v>35</v>
      </c>
      <c r="AX196" s="13" t="s">
        <v>76</v>
      </c>
      <c r="AY196" s="241" t="s">
        <v>137</v>
      </c>
    </row>
    <row r="197" spans="2:65" s="1" customFormat="1" ht="22.5" customHeight="1">
      <c r="B197" s="40"/>
      <c r="C197" s="192" t="s">
        <v>286</v>
      </c>
      <c r="D197" s="192" t="s">
        <v>139</v>
      </c>
      <c r="E197" s="193" t="s">
        <v>287</v>
      </c>
      <c r="F197" s="194" t="s">
        <v>288</v>
      </c>
      <c r="G197" s="195" t="s">
        <v>181</v>
      </c>
      <c r="H197" s="196">
        <v>3</v>
      </c>
      <c r="I197" s="197"/>
      <c r="J197" s="198">
        <f>ROUND(I197*H197,2)</f>
        <v>0</v>
      </c>
      <c r="K197" s="194" t="s">
        <v>143</v>
      </c>
      <c r="L197" s="60"/>
      <c r="M197" s="199" t="s">
        <v>21</v>
      </c>
      <c r="N197" s="200" t="s">
        <v>42</v>
      </c>
      <c r="O197" s="41"/>
      <c r="P197" s="201">
        <f>O197*H197</f>
        <v>0</v>
      </c>
      <c r="Q197" s="201">
        <v>0</v>
      </c>
      <c r="R197" s="201">
        <f>Q197*H197</f>
        <v>0</v>
      </c>
      <c r="S197" s="201">
        <v>0.11899999999999999</v>
      </c>
      <c r="T197" s="202">
        <f>S197*H197</f>
        <v>0.35699999999999998</v>
      </c>
      <c r="AR197" s="23" t="s">
        <v>86</v>
      </c>
      <c r="AT197" s="23" t="s">
        <v>139</v>
      </c>
      <c r="AU197" s="23" t="s">
        <v>80</v>
      </c>
      <c r="AY197" s="23" t="s">
        <v>137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23" t="s">
        <v>76</v>
      </c>
      <c r="BK197" s="203">
        <f>ROUND(I197*H197,2)</f>
        <v>0</v>
      </c>
      <c r="BL197" s="23" t="s">
        <v>86</v>
      </c>
      <c r="BM197" s="23" t="s">
        <v>289</v>
      </c>
    </row>
    <row r="198" spans="2:65" s="11" customFormat="1" ht="13.5">
      <c r="B198" s="204"/>
      <c r="C198" s="205"/>
      <c r="D198" s="206" t="s">
        <v>145</v>
      </c>
      <c r="E198" s="207" t="s">
        <v>21</v>
      </c>
      <c r="F198" s="208" t="s">
        <v>146</v>
      </c>
      <c r="G198" s="205"/>
      <c r="H198" s="209" t="s">
        <v>21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145</v>
      </c>
      <c r="AU198" s="215" t="s">
        <v>80</v>
      </c>
      <c r="AV198" s="11" t="s">
        <v>76</v>
      </c>
      <c r="AW198" s="11" t="s">
        <v>35</v>
      </c>
      <c r="AX198" s="11" t="s">
        <v>71</v>
      </c>
      <c r="AY198" s="215" t="s">
        <v>137</v>
      </c>
    </row>
    <row r="199" spans="2:65" s="12" customFormat="1" ht="13.5">
      <c r="B199" s="216"/>
      <c r="C199" s="217"/>
      <c r="D199" s="206" t="s">
        <v>145</v>
      </c>
      <c r="E199" s="228" t="s">
        <v>21</v>
      </c>
      <c r="F199" s="229" t="s">
        <v>290</v>
      </c>
      <c r="G199" s="217"/>
      <c r="H199" s="230">
        <v>2</v>
      </c>
      <c r="I199" s="222"/>
      <c r="J199" s="217"/>
      <c r="K199" s="217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145</v>
      </c>
      <c r="AU199" s="227" t="s">
        <v>80</v>
      </c>
      <c r="AV199" s="12" t="s">
        <v>80</v>
      </c>
      <c r="AW199" s="12" t="s">
        <v>35</v>
      </c>
      <c r="AX199" s="12" t="s">
        <v>71</v>
      </c>
      <c r="AY199" s="227" t="s">
        <v>137</v>
      </c>
    </row>
    <row r="200" spans="2:65" s="12" customFormat="1" ht="13.5">
      <c r="B200" s="216"/>
      <c r="C200" s="217"/>
      <c r="D200" s="206" t="s">
        <v>145</v>
      </c>
      <c r="E200" s="228" t="s">
        <v>21</v>
      </c>
      <c r="F200" s="229" t="s">
        <v>291</v>
      </c>
      <c r="G200" s="217"/>
      <c r="H200" s="230">
        <v>1</v>
      </c>
      <c r="I200" s="222"/>
      <c r="J200" s="217"/>
      <c r="K200" s="217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145</v>
      </c>
      <c r="AU200" s="227" t="s">
        <v>80</v>
      </c>
      <c r="AV200" s="12" t="s">
        <v>80</v>
      </c>
      <c r="AW200" s="12" t="s">
        <v>35</v>
      </c>
      <c r="AX200" s="12" t="s">
        <v>71</v>
      </c>
      <c r="AY200" s="227" t="s">
        <v>137</v>
      </c>
    </row>
    <row r="201" spans="2:65" s="13" customFormat="1" ht="13.5">
      <c r="B201" s="231"/>
      <c r="C201" s="232"/>
      <c r="D201" s="218" t="s">
        <v>145</v>
      </c>
      <c r="E201" s="233" t="s">
        <v>21</v>
      </c>
      <c r="F201" s="234" t="s">
        <v>164</v>
      </c>
      <c r="G201" s="232"/>
      <c r="H201" s="235">
        <v>3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145</v>
      </c>
      <c r="AU201" s="241" t="s">
        <v>80</v>
      </c>
      <c r="AV201" s="13" t="s">
        <v>86</v>
      </c>
      <c r="AW201" s="13" t="s">
        <v>35</v>
      </c>
      <c r="AX201" s="13" t="s">
        <v>76</v>
      </c>
      <c r="AY201" s="241" t="s">
        <v>137</v>
      </c>
    </row>
    <row r="202" spans="2:65" s="1" customFormat="1" ht="22.5" customHeight="1">
      <c r="B202" s="40"/>
      <c r="C202" s="192" t="s">
        <v>292</v>
      </c>
      <c r="D202" s="192" t="s">
        <v>139</v>
      </c>
      <c r="E202" s="193" t="s">
        <v>293</v>
      </c>
      <c r="F202" s="194" t="s">
        <v>294</v>
      </c>
      <c r="G202" s="195" t="s">
        <v>242</v>
      </c>
      <c r="H202" s="196">
        <v>68.373999999999995</v>
      </c>
      <c r="I202" s="197"/>
      <c r="J202" s="198">
        <f>ROUND(I202*H202,2)</f>
        <v>0</v>
      </c>
      <c r="K202" s="194" t="s">
        <v>143</v>
      </c>
      <c r="L202" s="60"/>
      <c r="M202" s="199" t="s">
        <v>21</v>
      </c>
      <c r="N202" s="200" t="s">
        <v>42</v>
      </c>
      <c r="O202" s="41"/>
      <c r="P202" s="201">
        <f>O202*H202</f>
        <v>0</v>
      </c>
      <c r="Q202" s="201">
        <v>3.0000000000000001E-5</v>
      </c>
      <c r="R202" s="201">
        <f>Q202*H202</f>
        <v>2.0512199999999999E-3</v>
      </c>
      <c r="S202" s="201">
        <v>0</v>
      </c>
      <c r="T202" s="202">
        <f>S202*H202</f>
        <v>0</v>
      </c>
      <c r="AR202" s="23" t="s">
        <v>239</v>
      </c>
      <c r="AT202" s="23" t="s">
        <v>139</v>
      </c>
      <c r="AU202" s="23" t="s">
        <v>80</v>
      </c>
      <c r="AY202" s="23" t="s">
        <v>137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3" t="s">
        <v>76</v>
      </c>
      <c r="BK202" s="203">
        <f>ROUND(I202*H202,2)</f>
        <v>0</v>
      </c>
      <c r="BL202" s="23" t="s">
        <v>239</v>
      </c>
      <c r="BM202" s="23" t="s">
        <v>295</v>
      </c>
    </row>
    <row r="203" spans="2:65" s="11" customFormat="1" ht="13.5">
      <c r="B203" s="204"/>
      <c r="C203" s="205"/>
      <c r="D203" s="206" t="s">
        <v>145</v>
      </c>
      <c r="E203" s="207" t="s">
        <v>21</v>
      </c>
      <c r="F203" s="208" t="s">
        <v>146</v>
      </c>
      <c r="G203" s="205"/>
      <c r="H203" s="209" t="s">
        <v>21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145</v>
      </c>
      <c r="AU203" s="215" t="s">
        <v>80</v>
      </c>
      <c r="AV203" s="11" t="s">
        <v>76</v>
      </c>
      <c r="AW203" s="11" t="s">
        <v>35</v>
      </c>
      <c r="AX203" s="11" t="s">
        <v>71</v>
      </c>
      <c r="AY203" s="215" t="s">
        <v>137</v>
      </c>
    </row>
    <row r="204" spans="2:65" s="12" customFormat="1" ht="40.5">
      <c r="B204" s="216"/>
      <c r="C204" s="217"/>
      <c r="D204" s="206" t="s">
        <v>145</v>
      </c>
      <c r="E204" s="228" t="s">
        <v>21</v>
      </c>
      <c r="F204" s="229" t="s">
        <v>296</v>
      </c>
      <c r="G204" s="217"/>
      <c r="H204" s="230">
        <v>42.94</v>
      </c>
      <c r="I204" s="222"/>
      <c r="J204" s="217"/>
      <c r="K204" s="217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145</v>
      </c>
      <c r="AU204" s="227" t="s">
        <v>80</v>
      </c>
      <c r="AV204" s="12" t="s">
        <v>80</v>
      </c>
      <c r="AW204" s="12" t="s">
        <v>35</v>
      </c>
      <c r="AX204" s="12" t="s">
        <v>71</v>
      </c>
      <c r="AY204" s="227" t="s">
        <v>137</v>
      </c>
    </row>
    <row r="205" spans="2:65" s="12" customFormat="1" ht="13.5">
      <c r="B205" s="216"/>
      <c r="C205" s="217"/>
      <c r="D205" s="206" t="s">
        <v>145</v>
      </c>
      <c r="E205" s="228" t="s">
        <v>21</v>
      </c>
      <c r="F205" s="229" t="s">
        <v>297</v>
      </c>
      <c r="G205" s="217"/>
      <c r="H205" s="230">
        <v>11.334</v>
      </c>
      <c r="I205" s="222"/>
      <c r="J205" s="217"/>
      <c r="K205" s="217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145</v>
      </c>
      <c r="AU205" s="227" t="s">
        <v>80</v>
      </c>
      <c r="AV205" s="12" t="s">
        <v>80</v>
      </c>
      <c r="AW205" s="12" t="s">
        <v>35</v>
      </c>
      <c r="AX205" s="12" t="s">
        <v>71</v>
      </c>
      <c r="AY205" s="227" t="s">
        <v>137</v>
      </c>
    </row>
    <row r="206" spans="2:65" s="12" customFormat="1" ht="13.5">
      <c r="B206" s="216"/>
      <c r="C206" s="217"/>
      <c r="D206" s="206" t="s">
        <v>145</v>
      </c>
      <c r="E206" s="228" t="s">
        <v>21</v>
      </c>
      <c r="F206" s="229" t="s">
        <v>298</v>
      </c>
      <c r="G206" s="217"/>
      <c r="H206" s="230">
        <v>3.25</v>
      </c>
      <c r="I206" s="222"/>
      <c r="J206" s="217"/>
      <c r="K206" s="217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145</v>
      </c>
      <c r="AU206" s="227" t="s">
        <v>80</v>
      </c>
      <c r="AV206" s="12" t="s">
        <v>80</v>
      </c>
      <c r="AW206" s="12" t="s">
        <v>35</v>
      </c>
      <c r="AX206" s="12" t="s">
        <v>71</v>
      </c>
      <c r="AY206" s="227" t="s">
        <v>137</v>
      </c>
    </row>
    <row r="207" spans="2:65" s="12" customFormat="1" ht="13.5">
      <c r="B207" s="216"/>
      <c r="C207" s="217"/>
      <c r="D207" s="206" t="s">
        <v>145</v>
      </c>
      <c r="E207" s="228" t="s">
        <v>21</v>
      </c>
      <c r="F207" s="229" t="s">
        <v>299</v>
      </c>
      <c r="G207" s="217"/>
      <c r="H207" s="230">
        <v>5.4</v>
      </c>
      <c r="I207" s="222"/>
      <c r="J207" s="217"/>
      <c r="K207" s="217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145</v>
      </c>
      <c r="AU207" s="227" t="s">
        <v>80</v>
      </c>
      <c r="AV207" s="12" t="s">
        <v>80</v>
      </c>
      <c r="AW207" s="12" t="s">
        <v>35</v>
      </c>
      <c r="AX207" s="12" t="s">
        <v>71</v>
      </c>
      <c r="AY207" s="227" t="s">
        <v>137</v>
      </c>
    </row>
    <row r="208" spans="2:65" s="12" customFormat="1" ht="13.5">
      <c r="B208" s="216"/>
      <c r="C208" s="217"/>
      <c r="D208" s="206" t="s">
        <v>145</v>
      </c>
      <c r="E208" s="228" t="s">
        <v>21</v>
      </c>
      <c r="F208" s="229" t="s">
        <v>300</v>
      </c>
      <c r="G208" s="217"/>
      <c r="H208" s="230">
        <v>4.55</v>
      </c>
      <c r="I208" s="222"/>
      <c r="J208" s="217"/>
      <c r="K208" s="217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145</v>
      </c>
      <c r="AU208" s="227" t="s">
        <v>80</v>
      </c>
      <c r="AV208" s="12" t="s">
        <v>80</v>
      </c>
      <c r="AW208" s="12" t="s">
        <v>35</v>
      </c>
      <c r="AX208" s="12" t="s">
        <v>71</v>
      </c>
      <c r="AY208" s="227" t="s">
        <v>137</v>
      </c>
    </row>
    <row r="209" spans="2:65" s="12" customFormat="1" ht="13.5">
      <c r="B209" s="216"/>
      <c r="C209" s="217"/>
      <c r="D209" s="206" t="s">
        <v>145</v>
      </c>
      <c r="E209" s="228" t="s">
        <v>21</v>
      </c>
      <c r="F209" s="229" t="s">
        <v>301</v>
      </c>
      <c r="G209" s="217"/>
      <c r="H209" s="230">
        <v>0.9</v>
      </c>
      <c r="I209" s="222"/>
      <c r="J209" s="217"/>
      <c r="K209" s="217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145</v>
      </c>
      <c r="AU209" s="227" t="s">
        <v>80</v>
      </c>
      <c r="AV209" s="12" t="s">
        <v>80</v>
      </c>
      <c r="AW209" s="12" t="s">
        <v>35</v>
      </c>
      <c r="AX209" s="12" t="s">
        <v>71</v>
      </c>
      <c r="AY209" s="227" t="s">
        <v>137</v>
      </c>
    </row>
    <row r="210" spans="2:65" s="13" customFormat="1" ht="13.5">
      <c r="B210" s="231"/>
      <c r="C210" s="232"/>
      <c r="D210" s="218" t="s">
        <v>145</v>
      </c>
      <c r="E210" s="233" t="s">
        <v>21</v>
      </c>
      <c r="F210" s="234" t="s">
        <v>164</v>
      </c>
      <c r="G210" s="232"/>
      <c r="H210" s="235">
        <v>68.373999999999995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145</v>
      </c>
      <c r="AU210" s="241" t="s">
        <v>80</v>
      </c>
      <c r="AV210" s="13" t="s">
        <v>86</v>
      </c>
      <c r="AW210" s="13" t="s">
        <v>35</v>
      </c>
      <c r="AX210" s="13" t="s">
        <v>76</v>
      </c>
      <c r="AY210" s="241" t="s">
        <v>137</v>
      </c>
    </row>
    <row r="211" spans="2:65" s="1" customFormat="1" ht="31.5" customHeight="1">
      <c r="B211" s="40"/>
      <c r="C211" s="192" t="s">
        <v>302</v>
      </c>
      <c r="D211" s="192" t="s">
        <v>139</v>
      </c>
      <c r="E211" s="193" t="s">
        <v>303</v>
      </c>
      <c r="F211" s="194" t="s">
        <v>304</v>
      </c>
      <c r="G211" s="195" t="s">
        <v>142</v>
      </c>
      <c r="H211" s="196">
        <v>127.37</v>
      </c>
      <c r="I211" s="197"/>
      <c r="J211" s="198">
        <f>ROUND(I211*H211,2)</f>
        <v>0</v>
      </c>
      <c r="K211" s="194" t="s">
        <v>143</v>
      </c>
      <c r="L211" s="60"/>
      <c r="M211" s="199" t="s">
        <v>21</v>
      </c>
      <c r="N211" s="200" t="s">
        <v>42</v>
      </c>
      <c r="O211" s="41"/>
      <c r="P211" s="201">
        <f>O211*H211</f>
        <v>0</v>
      </c>
      <c r="Q211" s="201">
        <v>0</v>
      </c>
      <c r="R211" s="201">
        <f>Q211*H211</f>
        <v>0</v>
      </c>
      <c r="S211" s="201">
        <v>0.02</v>
      </c>
      <c r="T211" s="202">
        <f>S211*H211</f>
        <v>2.5474000000000001</v>
      </c>
      <c r="AR211" s="23" t="s">
        <v>86</v>
      </c>
      <c r="AT211" s="23" t="s">
        <v>139</v>
      </c>
      <c r="AU211" s="23" t="s">
        <v>80</v>
      </c>
      <c r="AY211" s="23" t="s">
        <v>137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3" t="s">
        <v>76</v>
      </c>
      <c r="BK211" s="203">
        <f>ROUND(I211*H211,2)</f>
        <v>0</v>
      </c>
      <c r="BL211" s="23" t="s">
        <v>86</v>
      </c>
      <c r="BM211" s="23" t="s">
        <v>305</v>
      </c>
    </row>
    <row r="212" spans="2:65" s="12" customFormat="1" ht="13.5">
      <c r="B212" s="216"/>
      <c r="C212" s="217"/>
      <c r="D212" s="218" t="s">
        <v>145</v>
      </c>
      <c r="E212" s="219" t="s">
        <v>21</v>
      </c>
      <c r="F212" s="220" t="s">
        <v>306</v>
      </c>
      <c r="G212" s="217"/>
      <c r="H212" s="221">
        <v>127.37</v>
      </c>
      <c r="I212" s="222"/>
      <c r="J212" s="217"/>
      <c r="K212" s="217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145</v>
      </c>
      <c r="AU212" s="227" t="s">
        <v>80</v>
      </c>
      <c r="AV212" s="12" t="s">
        <v>80</v>
      </c>
      <c r="AW212" s="12" t="s">
        <v>35</v>
      </c>
      <c r="AX212" s="12" t="s">
        <v>76</v>
      </c>
      <c r="AY212" s="227" t="s">
        <v>137</v>
      </c>
    </row>
    <row r="213" spans="2:65" s="1" customFormat="1" ht="22.5" customHeight="1">
      <c r="B213" s="40"/>
      <c r="C213" s="192" t="s">
        <v>307</v>
      </c>
      <c r="D213" s="192" t="s">
        <v>139</v>
      </c>
      <c r="E213" s="193" t="s">
        <v>308</v>
      </c>
      <c r="F213" s="194" t="s">
        <v>309</v>
      </c>
      <c r="G213" s="195" t="s">
        <v>142</v>
      </c>
      <c r="H213" s="196">
        <v>139.44999999999999</v>
      </c>
      <c r="I213" s="197"/>
      <c r="J213" s="198">
        <f>ROUND(I213*H213,2)</f>
        <v>0</v>
      </c>
      <c r="K213" s="194" t="s">
        <v>143</v>
      </c>
      <c r="L213" s="60"/>
      <c r="M213" s="199" t="s">
        <v>21</v>
      </c>
      <c r="N213" s="200" t="s">
        <v>42</v>
      </c>
      <c r="O213" s="41"/>
      <c r="P213" s="201">
        <f>O213*H213</f>
        <v>0</v>
      </c>
      <c r="Q213" s="201">
        <v>0</v>
      </c>
      <c r="R213" s="201">
        <f>Q213*H213</f>
        <v>0</v>
      </c>
      <c r="S213" s="201">
        <v>0.02</v>
      </c>
      <c r="T213" s="202">
        <f>S213*H213</f>
        <v>2.7889999999999997</v>
      </c>
      <c r="AR213" s="23" t="s">
        <v>86</v>
      </c>
      <c r="AT213" s="23" t="s">
        <v>139</v>
      </c>
      <c r="AU213" s="23" t="s">
        <v>80</v>
      </c>
      <c r="AY213" s="23" t="s">
        <v>137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3" t="s">
        <v>76</v>
      </c>
      <c r="BK213" s="203">
        <f>ROUND(I213*H213,2)</f>
        <v>0</v>
      </c>
      <c r="BL213" s="23" t="s">
        <v>86</v>
      </c>
      <c r="BM213" s="23" t="s">
        <v>310</v>
      </c>
    </row>
    <row r="214" spans="2:65" s="12" customFormat="1" ht="13.5">
      <c r="B214" s="216"/>
      <c r="C214" s="217"/>
      <c r="D214" s="218" t="s">
        <v>145</v>
      </c>
      <c r="E214" s="219" t="s">
        <v>21</v>
      </c>
      <c r="F214" s="220" t="s">
        <v>205</v>
      </c>
      <c r="G214" s="217"/>
      <c r="H214" s="221">
        <v>139.44999999999999</v>
      </c>
      <c r="I214" s="222"/>
      <c r="J214" s="217"/>
      <c r="K214" s="217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145</v>
      </c>
      <c r="AU214" s="227" t="s">
        <v>80</v>
      </c>
      <c r="AV214" s="12" t="s">
        <v>80</v>
      </c>
      <c r="AW214" s="12" t="s">
        <v>35</v>
      </c>
      <c r="AX214" s="12" t="s">
        <v>76</v>
      </c>
      <c r="AY214" s="227" t="s">
        <v>137</v>
      </c>
    </row>
    <row r="215" spans="2:65" s="1" customFormat="1" ht="22.5" customHeight="1">
      <c r="B215" s="40"/>
      <c r="C215" s="192" t="s">
        <v>311</v>
      </c>
      <c r="D215" s="192" t="s">
        <v>139</v>
      </c>
      <c r="E215" s="193" t="s">
        <v>312</v>
      </c>
      <c r="F215" s="194" t="s">
        <v>313</v>
      </c>
      <c r="G215" s="195" t="s">
        <v>142</v>
      </c>
      <c r="H215" s="196">
        <v>38.44</v>
      </c>
      <c r="I215" s="197"/>
      <c r="J215" s="198">
        <f>ROUND(I215*H215,2)</f>
        <v>0</v>
      </c>
      <c r="K215" s="194" t="s">
        <v>143</v>
      </c>
      <c r="L215" s="60"/>
      <c r="M215" s="199" t="s">
        <v>21</v>
      </c>
      <c r="N215" s="200" t="s">
        <v>42</v>
      </c>
      <c r="O215" s="41"/>
      <c r="P215" s="201">
        <f>O215*H215</f>
        <v>0</v>
      </c>
      <c r="Q215" s="201">
        <v>0</v>
      </c>
      <c r="R215" s="201">
        <f>Q215*H215</f>
        <v>0</v>
      </c>
      <c r="S215" s="201">
        <v>6.8000000000000005E-2</v>
      </c>
      <c r="T215" s="202">
        <f>S215*H215</f>
        <v>2.6139200000000002</v>
      </c>
      <c r="AR215" s="23" t="s">
        <v>86</v>
      </c>
      <c r="AT215" s="23" t="s">
        <v>139</v>
      </c>
      <c r="AU215" s="23" t="s">
        <v>80</v>
      </c>
      <c r="AY215" s="23" t="s">
        <v>137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23" t="s">
        <v>76</v>
      </c>
      <c r="BK215" s="203">
        <f>ROUND(I215*H215,2)</f>
        <v>0</v>
      </c>
      <c r="BL215" s="23" t="s">
        <v>86</v>
      </c>
      <c r="BM215" s="23" t="s">
        <v>314</v>
      </c>
    </row>
    <row r="216" spans="2:65" s="11" customFormat="1" ht="13.5">
      <c r="B216" s="204"/>
      <c r="C216" s="205"/>
      <c r="D216" s="206" t="s">
        <v>145</v>
      </c>
      <c r="E216" s="207" t="s">
        <v>21</v>
      </c>
      <c r="F216" s="208" t="s">
        <v>146</v>
      </c>
      <c r="G216" s="205"/>
      <c r="H216" s="209" t="s">
        <v>21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145</v>
      </c>
      <c r="AU216" s="215" t="s">
        <v>80</v>
      </c>
      <c r="AV216" s="11" t="s">
        <v>76</v>
      </c>
      <c r="AW216" s="11" t="s">
        <v>35</v>
      </c>
      <c r="AX216" s="11" t="s">
        <v>71</v>
      </c>
      <c r="AY216" s="215" t="s">
        <v>137</v>
      </c>
    </row>
    <row r="217" spans="2:65" s="12" customFormat="1" ht="13.5">
      <c r="B217" s="216"/>
      <c r="C217" s="217"/>
      <c r="D217" s="206" t="s">
        <v>145</v>
      </c>
      <c r="E217" s="228" t="s">
        <v>21</v>
      </c>
      <c r="F217" s="229" t="s">
        <v>315</v>
      </c>
      <c r="G217" s="217"/>
      <c r="H217" s="230">
        <v>4.5</v>
      </c>
      <c r="I217" s="222"/>
      <c r="J217" s="217"/>
      <c r="K217" s="217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145</v>
      </c>
      <c r="AU217" s="227" t="s">
        <v>80</v>
      </c>
      <c r="AV217" s="12" t="s">
        <v>80</v>
      </c>
      <c r="AW217" s="12" t="s">
        <v>35</v>
      </c>
      <c r="AX217" s="12" t="s">
        <v>71</v>
      </c>
      <c r="AY217" s="227" t="s">
        <v>137</v>
      </c>
    </row>
    <row r="218" spans="2:65" s="12" customFormat="1" ht="13.5">
      <c r="B218" s="216"/>
      <c r="C218" s="217"/>
      <c r="D218" s="206" t="s">
        <v>145</v>
      </c>
      <c r="E218" s="228" t="s">
        <v>21</v>
      </c>
      <c r="F218" s="229" t="s">
        <v>316</v>
      </c>
      <c r="G218" s="217"/>
      <c r="H218" s="230">
        <v>2.7</v>
      </c>
      <c r="I218" s="222"/>
      <c r="J218" s="217"/>
      <c r="K218" s="217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145</v>
      </c>
      <c r="AU218" s="227" t="s">
        <v>80</v>
      </c>
      <c r="AV218" s="12" t="s">
        <v>80</v>
      </c>
      <c r="AW218" s="12" t="s">
        <v>35</v>
      </c>
      <c r="AX218" s="12" t="s">
        <v>71</v>
      </c>
      <c r="AY218" s="227" t="s">
        <v>137</v>
      </c>
    </row>
    <row r="219" spans="2:65" s="12" customFormat="1" ht="13.5">
      <c r="B219" s="216"/>
      <c r="C219" s="217"/>
      <c r="D219" s="206" t="s">
        <v>145</v>
      </c>
      <c r="E219" s="228" t="s">
        <v>21</v>
      </c>
      <c r="F219" s="229" t="s">
        <v>317</v>
      </c>
      <c r="G219" s="217"/>
      <c r="H219" s="230">
        <v>15.3</v>
      </c>
      <c r="I219" s="222"/>
      <c r="J219" s="217"/>
      <c r="K219" s="217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145</v>
      </c>
      <c r="AU219" s="227" t="s">
        <v>80</v>
      </c>
      <c r="AV219" s="12" t="s">
        <v>80</v>
      </c>
      <c r="AW219" s="12" t="s">
        <v>35</v>
      </c>
      <c r="AX219" s="12" t="s">
        <v>71</v>
      </c>
      <c r="AY219" s="227" t="s">
        <v>137</v>
      </c>
    </row>
    <row r="220" spans="2:65" s="12" customFormat="1" ht="13.5">
      <c r="B220" s="216"/>
      <c r="C220" s="217"/>
      <c r="D220" s="206" t="s">
        <v>145</v>
      </c>
      <c r="E220" s="228" t="s">
        <v>21</v>
      </c>
      <c r="F220" s="229" t="s">
        <v>318</v>
      </c>
      <c r="G220" s="217"/>
      <c r="H220" s="230">
        <v>11.6</v>
      </c>
      <c r="I220" s="222"/>
      <c r="J220" s="217"/>
      <c r="K220" s="217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145</v>
      </c>
      <c r="AU220" s="227" t="s">
        <v>80</v>
      </c>
      <c r="AV220" s="12" t="s">
        <v>80</v>
      </c>
      <c r="AW220" s="12" t="s">
        <v>35</v>
      </c>
      <c r="AX220" s="12" t="s">
        <v>71</v>
      </c>
      <c r="AY220" s="227" t="s">
        <v>137</v>
      </c>
    </row>
    <row r="221" spans="2:65" s="12" customFormat="1" ht="13.5">
      <c r="B221" s="216"/>
      <c r="C221" s="217"/>
      <c r="D221" s="206" t="s">
        <v>145</v>
      </c>
      <c r="E221" s="228" t="s">
        <v>21</v>
      </c>
      <c r="F221" s="229" t="s">
        <v>319</v>
      </c>
      <c r="G221" s="217"/>
      <c r="H221" s="230">
        <v>4.34</v>
      </c>
      <c r="I221" s="222"/>
      <c r="J221" s="217"/>
      <c r="K221" s="217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145</v>
      </c>
      <c r="AU221" s="227" t="s">
        <v>80</v>
      </c>
      <c r="AV221" s="12" t="s">
        <v>80</v>
      </c>
      <c r="AW221" s="12" t="s">
        <v>35</v>
      </c>
      <c r="AX221" s="12" t="s">
        <v>71</v>
      </c>
      <c r="AY221" s="227" t="s">
        <v>137</v>
      </c>
    </row>
    <row r="222" spans="2:65" s="13" customFormat="1" ht="13.5">
      <c r="B222" s="231"/>
      <c r="C222" s="232"/>
      <c r="D222" s="206" t="s">
        <v>145</v>
      </c>
      <c r="E222" s="252" t="s">
        <v>21</v>
      </c>
      <c r="F222" s="253" t="s">
        <v>164</v>
      </c>
      <c r="G222" s="232"/>
      <c r="H222" s="254">
        <v>38.44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145</v>
      </c>
      <c r="AU222" s="241" t="s">
        <v>80</v>
      </c>
      <c r="AV222" s="13" t="s">
        <v>86</v>
      </c>
      <c r="AW222" s="13" t="s">
        <v>35</v>
      </c>
      <c r="AX222" s="13" t="s">
        <v>76</v>
      </c>
      <c r="AY222" s="241" t="s">
        <v>137</v>
      </c>
    </row>
    <row r="223" spans="2:65" s="10" customFormat="1" ht="29.85" customHeight="1">
      <c r="B223" s="175"/>
      <c r="C223" s="176"/>
      <c r="D223" s="189" t="s">
        <v>70</v>
      </c>
      <c r="E223" s="190" t="s">
        <v>320</v>
      </c>
      <c r="F223" s="190" t="s">
        <v>321</v>
      </c>
      <c r="G223" s="176"/>
      <c r="H223" s="176"/>
      <c r="I223" s="179"/>
      <c r="J223" s="191">
        <f>BK223</f>
        <v>0</v>
      </c>
      <c r="K223" s="176"/>
      <c r="L223" s="181"/>
      <c r="M223" s="182"/>
      <c r="N223" s="183"/>
      <c r="O223" s="183"/>
      <c r="P223" s="184">
        <f>SUM(P224:P234)</f>
        <v>0</v>
      </c>
      <c r="Q223" s="183"/>
      <c r="R223" s="184">
        <f>SUM(R224:R234)</f>
        <v>0</v>
      </c>
      <c r="S223" s="183"/>
      <c r="T223" s="185">
        <f>SUM(T224:T234)</f>
        <v>0</v>
      </c>
      <c r="AR223" s="186" t="s">
        <v>76</v>
      </c>
      <c r="AT223" s="187" t="s">
        <v>70</v>
      </c>
      <c r="AU223" s="187" t="s">
        <v>76</v>
      </c>
      <c r="AY223" s="186" t="s">
        <v>137</v>
      </c>
      <c r="BK223" s="188">
        <f>SUM(BK224:BK234)</f>
        <v>0</v>
      </c>
    </row>
    <row r="224" spans="2:65" s="1" customFormat="1" ht="31.5" customHeight="1">
      <c r="B224" s="40"/>
      <c r="C224" s="192" t="s">
        <v>322</v>
      </c>
      <c r="D224" s="192" t="s">
        <v>139</v>
      </c>
      <c r="E224" s="193" t="s">
        <v>323</v>
      </c>
      <c r="F224" s="194" t="s">
        <v>324</v>
      </c>
      <c r="G224" s="195" t="s">
        <v>167</v>
      </c>
      <c r="H224" s="196">
        <v>21.114999999999998</v>
      </c>
      <c r="I224" s="197"/>
      <c r="J224" s="198">
        <f>ROUND(I224*H224,2)</f>
        <v>0</v>
      </c>
      <c r="K224" s="194" t="s">
        <v>143</v>
      </c>
      <c r="L224" s="60"/>
      <c r="M224" s="199" t="s">
        <v>21</v>
      </c>
      <c r="N224" s="200" t="s">
        <v>42</v>
      </c>
      <c r="O224" s="41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23" t="s">
        <v>86</v>
      </c>
      <c r="AT224" s="23" t="s">
        <v>139</v>
      </c>
      <c r="AU224" s="23" t="s">
        <v>80</v>
      </c>
      <c r="AY224" s="23" t="s">
        <v>137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3" t="s">
        <v>76</v>
      </c>
      <c r="BK224" s="203">
        <f>ROUND(I224*H224,2)</f>
        <v>0</v>
      </c>
      <c r="BL224" s="23" t="s">
        <v>86</v>
      </c>
      <c r="BM224" s="23" t="s">
        <v>325</v>
      </c>
    </row>
    <row r="225" spans="2:65" s="1" customFormat="1" ht="22.5" customHeight="1">
      <c r="B225" s="40"/>
      <c r="C225" s="192" t="s">
        <v>326</v>
      </c>
      <c r="D225" s="192" t="s">
        <v>139</v>
      </c>
      <c r="E225" s="193" t="s">
        <v>327</v>
      </c>
      <c r="F225" s="194" t="s">
        <v>328</v>
      </c>
      <c r="G225" s="195" t="s">
        <v>167</v>
      </c>
      <c r="H225" s="196">
        <v>21.114999999999998</v>
      </c>
      <c r="I225" s="197"/>
      <c r="J225" s="198">
        <f>ROUND(I225*H225,2)</f>
        <v>0</v>
      </c>
      <c r="K225" s="194" t="s">
        <v>143</v>
      </c>
      <c r="L225" s="60"/>
      <c r="M225" s="199" t="s">
        <v>21</v>
      </c>
      <c r="N225" s="200" t="s">
        <v>42</v>
      </c>
      <c r="O225" s="41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23" t="s">
        <v>86</v>
      </c>
      <c r="AT225" s="23" t="s">
        <v>139</v>
      </c>
      <c r="AU225" s="23" t="s">
        <v>80</v>
      </c>
      <c r="AY225" s="23" t="s">
        <v>137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3" t="s">
        <v>76</v>
      </c>
      <c r="BK225" s="203">
        <f>ROUND(I225*H225,2)</f>
        <v>0</v>
      </c>
      <c r="BL225" s="23" t="s">
        <v>86</v>
      </c>
      <c r="BM225" s="23" t="s">
        <v>329</v>
      </c>
    </row>
    <row r="226" spans="2:65" s="1" customFormat="1" ht="22.5" customHeight="1">
      <c r="B226" s="40"/>
      <c r="C226" s="192" t="s">
        <v>330</v>
      </c>
      <c r="D226" s="192" t="s">
        <v>139</v>
      </c>
      <c r="E226" s="193" t="s">
        <v>331</v>
      </c>
      <c r="F226" s="194" t="s">
        <v>332</v>
      </c>
      <c r="G226" s="195" t="s">
        <v>167</v>
      </c>
      <c r="H226" s="196">
        <v>612.27700000000004</v>
      </c>
      <c r="I226" s="197"/>
      <c r="J226" s="198">
        <f>ROUND(I226*H226,2)</f>
        <v>0</v>
      </c>
      <c r="K226" s="194" t="s">
        <v>143</v>
      </c>
      <c r="L226" s="60"/>
      <c r="M226" s="199" t="s">
        <v>21</v>
      </c>
      <c r="N226" s="200" t="s">
        <v>42</v>
      </c>
      <c r="O226" s="41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23" t="s">
        <v>86</v>
      </c>
      <c r="AT226" s="23" t="s">
        <v>139</v>
      </c>
      <c r="AU226" s="23" t="s">
        <v>80</v>
      </c>
      <c r="AY226" s="23" t="s">
        <v>137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23" t="s">
        <v>76</v>
      </c>
      <c r="BK226" s="203">
        <f>ROUND(I226*H226,2)</f>
        <v>0</v>
      </c>
      <c r="BL226" s="23" t="s">
        <v>86</v>
      </c>
      <c r="BM226" s="23" t="s">
        <v>333</v>
      </c>
    </row>
    <row r="227" spans="2:65" s="12" customFormat="1" ht="13.5">
      <c r="B227" s="216"/>
      <c r="C227" s="217"/>
      <c r="D227" s="218" t="s">
        <v>145</v>
      </c>
      <c r="E227" s="219" t="s">
        <v>21</v>
      </c>
      <c r="F227" s="220" t="s">
        <v>334</v>
      </c>
      <c r="G227" s="217"/>
      <c r="H227" s="221">
        <v>612.27700000000004</v>
      </c>
      <c r="I227" s="222"/>
      <c r="J227" s="217"/>
      <c r="K227" s="217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145</v>
      </c>
      <c r="AU227" s="227" t="s">
        <v>80</v>
      </c>
      <c r="AV227" s="12" t="s">
        <v>80</v>
      </c>
      <c r="AW227" s="12" t="s">
        <v>35</v>
      </c>
      <c r="AX227" s="12" t="s">
        <v>76</v>
      </c>
      <c r="AY227" s="227" t="s">
        <v>137</v>
      </c>
    </row>
    <row r="228" spans="2:65" s="1" customFormat="1" ht="31.5" customHeight="1">
      <c r="B228" s="40"/>
      <c r="C228" s="192" t="s">
        <v>335</v>
      </c>
      <c r="D228" s="192" t="s">
        <v>139</v>
      </c>
      <c r="E228" s="193" t="s">
        <v>336</v>
      </c>
      <c r="F228" s="194" t="s">
        <v>337</v>
      </c>
      <c r="G228" s="195" t="s">
        <v>167</v>
      </c>
      <c r="H228" s="196">
        <v>8.2000000000000003E-2</v>
      </c>
      <c r="I228" s="197"/>
      <c r="J228" s="198">
        <f>ROUND(I228*H228,2)</f>
        <v>0</v>
      </c>
      <c r="K228" s="194" t="s">
        <v>143</v>
      </c>
      <c r="L228" s="60"/>
      <c r="M228" s="199" t="s">
        <v>21</v>
      </c>
      <c r="N228" s="200" t="s">
        <v>42</v>
      </c>
      <c r="O228" s="41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23" t="s">
        <v>86</v>
      </c>
      <c r="AT228" s="23" t="s">
        <v>139</v>
      </c>
      <c r="AU228" s="23" t="s">
        <v>80</v>
      </c>
      <c r="AY228" s="23" t="s">
        <v>137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3" t="s">
        <v>76</v>
      </c>
      <c r="BK228" s="203">
        <f>ROUND(I228*H228,2)</f>
        <v>0</v>
      </c>
      <c r="BL228" s="23" t="s">
        <v>86</v>
      </c>
      <c r="BM228" s="23" t="s">
        <v>338</v>
      </c>
    </row>
    <row r="229" spans="2:65" s="12" customFormat="1" ht="13.5">
      <c r="B229" s="216"/>
      <c r="C229" s="217"/>
      <c r="D229" s="218" t="s">
        <v>145</v>
      </c>
      <c r="E229" s="219" t="s">
        <v>21</v>
      </c>
      <c r="F229" s="220" t="s">
        <v>339</v>
      </c>
      <c r="G229" s="217"/>
      <c r="H229" s="221">
        <v>8.2000000000000003E-2</v>
      </c>
      <c r="I229" s="222"/>
      <c r="J229" s="217"/>
      <c r="K229" s="217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145</v>
      </c>
      <c r="AU229" s="227" t="s">
        <v>80</v>
      </c>
      <c r="AV229" s="12" t="s">
        <v>80</v>
      </c>
      <c r="AW229" s="12" t="s">
        <v>35</v>
      </c>
      <c r="AX229" s="12" t="s">
        <v>76</v>
      </c>
      <c r="AY229" s="227" t="s">
        <v>137</v>
      </c>
    </row>
    <row r="230" spans="2:65" s="1" customFormat="1" ht="22.5" customHeight="1">
      <c r="B230" s="40"/>
      <c r="C230" s="192" t="s">
        <v>340</v>
      </c>
      <c r="D230" s="192" t="s">
        <v>139</v>
      </c>
      <c r="E230" s="193" t="s">
        <v>341</v>
      </c>
      <c r="F230" s="194" t="s">
        <v>342</v>
      </c>
      <c r="G230" s="195" t="s">
        <v>167</v>
      </c>
      <c r="H230" s="196">
        <v>20.620999999999999</v>
      </c>
      <c r="I230" s="197"/>
      <c r="J230" s="198">
        <f>ROUND(I230*H230,2)</f>
        <v>0</v>
      </c>
      <c r="K230" s="194" t="s">
        <v>143</v>
      </c>
      <c r="L230" s="60"/>
      <c r="M230" s="199" t="s">
        <v>21</v>
      </c>
      <c r="N230" s="200" t="s">
        <v>42</v>
      </c>
      <c r="O230" s="41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AR230" s="23" t="s">
        <v>86</v>
      </c>
      <c r="AT230" s="23" t="s">
        <v>139</v>
      </c>
      <c r="AU230" s="23" t="s">
        <v>80</v>
      </c>
      <c r="AY230" s="23" t="s">
        <v>137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23" t="s">
        <v>76</v>
      </c>
      <c r="BK230" s="203">
        <f>ROUND(I230*H230,2)</f>
        <v>0</v>
      </c>
      <c r="BL230" s="23" t="s">
        <v>86</v>
      </c>
      <c r="BM230" s="23" t="s">
        <v>343</v>
      </c>
    </row>
    <row r="231" spans="2:65" s="12" customFormat="1" ht="13.5">
      <c r="B231" s="216"/>
      <c r="C231" s="217"/>
      <c r="D231" s="206" t="s">
        <v>145</v>
      </c>
      <c r="E231" s="228" t="s">
        <v>21</v>
      </c>
      <c r="F231" s="229" t="s">
        <v>344</v>
      </c>
      <c r="G231" s="217"/>
      <c r="H231" s="230">
        <v>21.113</v>
      </c>
      <c r="I231" s="222"/>
      <c r="J231" s="217"/>
      <c r="K231" s="217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145</v>
      </c>
      <c r="AU231" s="227" t="s">
        <v>80</v>
      </c>
      <c r="AV231" s="12" t="s">
        <v>80</v>
      </c>
      <c r="AW231" s="12" t="s">
        <v>35</v>
      </c>
      <c r="AX231" s="12" t="s">
        <v>71</v>
      </c>
      <c r="AY231" s="227" t="s">
        <v>137</v>
      </c>
    </row>
    <row r="232" spans="2:65" s="12" customFormat="1" ht="13.5">
      <c r="B232" s="216"/>
      <c r="C232" s="217"/>
      <c r="D232" s="206" t="s">
        <v>145</v>
      </c>
      <c r="E232" s="228" t="s">
        <v>21</v>
      </c>
      <c r="F232" s="229" t="s">
        <v>345</v>
      </c>
      <c r="G232" s="217"/>
      <c r="H232" s="230">
        <v>-8.2000000000000003E-2</v>
      </c>
      <c r="I232" s="222"/>
      <c r="J232" s="217"/>
      <c r="K232" s="217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145</v>
      </c>
      <c r="AU232" s="227" t="s">
        <v>80</v>
      </c>
      <c r="AV232" s="12" t="s">
        <v>80</v>
      </c>
      <c r="AW232" s="12" t="s">
        <v>35</v>
      </c>
      <c r="AX232" s="12" t="s">
        <v>71</v>
      </c>
      <c r="AY232" s="227" t="s">
        <v>137</v>
      </c>
    </row>
    <row r="233" spans="2:65" s="12" customFormat="1" ht="13.5">
      <c r="B233" s="216"/>
      <c r="C233" s="217"/>
      <c r="D233" s="206" t="s">
        <v>145</v>
      </c>
      <c r="E233" s="228" t="s">
        <v>21</v>
      </c>
      <c r="F233" s="229" t="s">
        <v>346</v>
      </c>
      <c r="G233" s="217"/>
      <c r="H233" s="230">
        <v>-0.41</v>
      </c>
      <c r="I233" s="222"/>
      <c r="J233" s="217"/>
      <c r="K233" s="217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145</v>
      </c>
      <c r="AU233" s="227" t="s">
        <v>80</v>
      </c>
      <c r="AV233" s="12" t="s">
        <v>80</v>
      </c>
      <c r="AW233" s="12" t="s">
        <v>35</v>
      </c>
      <c r="AX233" s="12" t="s">
        <v>71</v>
      </c>
      <c r="AY233" s="227" t="s">
        <v>137</v>
      </c>
    </row>
    <row r="234" spans="2:65" s="13" customFormat="1" ht="13.5">
      <c r="B234" s="231"/>
      <c r="C234" s="232"/>
      <c r="D234" s="206" t="s">
        <v>145</v>
      </c>
      <c r="E234" s="252" t="s">
        <v>21</v>
      </c>
      <c r="F234" s="253" t="s">
        <v>164</v>
      </c>
      <c r="G234" s="232"/>
      <c r="H234" s="254">
        <v>20.620999999999999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145</v>
      </c>
      <c r="AU234" s="241" t="s">
        <v>80</v>
      </c>
      <c r="AV234" s="13" t="s">
        <v>86</v>
      </c>
      <c r="AW234" s="13" t="s">
        <v>35</v>
      </c>
      <c r="AX234" s="13" t="s">
        <v>76</v>
      </c>
      <c r="AY234" s="241" t="s">
        <v>137</v>
      </c>
    </row>
    <row r="235" spans="2:65" s="10" customFormat="1" ht="29.85" customHeight="1">
      <c r="B235" s="175"/>
      <c r="C235" s="176"/>
      <c r="D235" s="189" t="s">
        <v>70</v>
      </c>
      <c r="E235" s="190" t="s">
        <v>347</v>
      </c>
      <c r="F235" s="190" t="s">
        <v>348</v>
      </c>
      <c r="G235" s="176"/>
      <c r="H235" s="176"/>
      <c r="I235" s="179"/>
      <c r="J235" s="191">
        <f>BK235</f>
        <v>0</v>
      </c>
      <c r="K235" s="176"/>
      <c r="L235" s="181"/>
      <c r="M235" s="182"/>
      <c r="N235" s="183"/>
      <c r="O235" s="183"/>
      <c r="P235" s="184">
        <f>P236</f>
        <v>0</v>
      </c>
      <c r="Q235" s="183"/>
      <c r="R235" s="184">
        <f>R236</f>
        <v>0</v>
      </c>
      <c r="S235" s="183"/>
      <c r="T235" s="185">
        <f>T236</f>
        <v>0</v>
      </c>
      <c r="AR235" s="186" t="s">
        <v>76</v>
      </c>
      <c r="AT235" s="187" t="s">
        <v>70</v>
      </c>
      <c r="AU235" s="187" t="s">
        <v>76</v>
      </c>
      <c r="AY235" s="186" t="s">
        <v>137</v>
      </c>
      <c r="BK235" s="188">
        <f>BK236</f>
        <v>0</v>
      </c>
    </row>
    <row r="236" spans="2:65" s="1" customFormat="1" ht="22.5" customHeight="1">
      <c r="B236" s="40"/>
      <c r="C236" s="192" t="s">
        <v>349</v>
      </c>
      <c r="D236" s="192" t="s">
        <v>139</v>
      </c>
      <c r="E236" s="193" t="s">
        <v>350</v>
      </c>
      <c r="F236" s="194" t="s">
        <v>351</v>
      </c>
      <c r="G236" s="195" t="s">
        <v>167</v>
      </c>
      <c r="H236" s="196">
        <v>24.56</v>
      </c>
      <c r="I236" s="197"/>
      <c r="J236" s="198">
        <f>ROUND(I236*H236,2)</f>
        <v>0</v>
      </c>
      <c r="K236" s="194" t="s">
        <v>143</v>
      </c>
      <c r="L236" s="60"/>
      <c r="M236" s="199" t="s">
        <v>21</v>
      </c>
      <c r="N236" s="200" t="s">
        <v>42</v>
      </c>
      <c r="O236" s="4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3" t="s">
        <v>86</v>
      </c>
      <c r="AT236" s="23" t="s">
        <v>139</v>
      </c>
      <c r="AU236" s="23" t="s">
        <v>80</v>
      </c>
      <c r="AY236" s="23" t="s">
        <v>137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76</v>
      </c>
      <c r="BK236" s="203">
        <f>ROUND(I236*H236,2)</f>
        <v>0</v>
      </c>
      <c r="BL236" s="23" t="s">
        <v>86</v>
      </c>
      <c r="BM236" s="23" t="s">
        <v>352</v>
      </c>
    </row>
    <row r="237" spans="2:65" s="10" customFormat="1" ht="37.35" customHeight="1">
      <c r="B237" s="175"/>
      <c r="C237" s="176"/>
      <c r="D237" s="177" t="s">
        <v>70</v>
      </c>
      <c r="E237" s="178" t="s">
        <v>353</v>
      </c>
      <c r="F237" s="178" t="s">
        <v>354</v>
      </c>
      <c r="G237" s="176"/>
      <c r="H237" s="176"/>
      <c r="I237" s="179"/>
      <c r="J237" s="180">
        <f>BK237</f>
        <v>0</v>
      </c>
      <c r="K237" s="176"/>
      <c r="L237" s="181"/>
      <c r="M237" s="182"/>
      <c r="N237" s="183"/>
      <c r="O237" s="183"/>
      <c r="P237" s="184">
        <f>P238+P278+P306+P313+P327+P340+P366+P401+P448+P467</f>
        <v>0</v>
      </c>
      <c r="Q237" s="183"/>
      <c r="R237" s="184">
        <f>R238+R278+R306+R313+R327+R340+R366+R401+R448+R467</f>
        <v>4.5565232</v>
      </c>
      <c r="S237" s="183"/>
      <c r="T237" s="185">
        <f>T238+T278+T306+T313+T327+T340+T366+T401+T448+T467</f>
        <v>0.90447113000000001</v>
      </c>
      <c r="AR237" s="186" t="s">
        <v>80</v>
      </c>
      <c r="AT237" s="187" t="s">
        <v>70</v>
      </c>
      <c r="AU237" s="187" t="s">
        <v>71</v>
      </c>
      <c r="AY237" s="186" t="s">
        <v>137</v>
      </c>
      <c r="BK237" s="188">
        <f>BK238+BK278+BK306+BK313+BK327+BK340+BK366+BK401+BK448+BK467</f>
        <v>0</v>
      </c>
    </row>
    <row r="238" spans="2:65" s="10" customFormat="1" ht="19.899999999999999" customHeight="1">
      <c r="B238" s="175"/>
      <c r="C238" s="176"/>
      <c r="D238" s="189" t="s">
        <v>70</v>
      </c>
      <c r="E238" s="190" t="s">
        <v>355</v>
      </c>
      <c r="F238" s="190" t="s">
        <v>356</v>
      </c>
      <c r="G238" s="176"/>
      <c r="H238" s="176"/>
      <c r="I238" s="179"/>
      <c r="J238" s="191">
        <f>BK238</f>
        <v>0</v>
      </c>
      <c r="K238" s="176"/>
      <c r="L238" s="181"/>
      <c r="M238" s="182"/>
      <c r="N238" s="183"/>
      <c r="O238" s="183"/>
      <c r="P238" s="184">
        <f>SUM(P239:P277)</f>
        <v>0</v>
      </c>
      <c r="Q238" s="183"/>
      <c r="R238" s="184">
        <f>SUM(R239:R277)</f>
        <v>0.21993879999999999</v>
      </c>
      <c r="S238" s="183"/>
      <c r="T238" s="185">
        <f>SUM(T239:T277)</f>
        <v>8.1599999999999992E-2</v>
      </c>
      <c r="AR238" s="186" t="s">
        <v>80</v>
      </c>
      <c r="AT238" s="187" t="s">
        <v>70</v>
      </c>
      <c r="AU238" s="187" t="s">
        <v>76</v>
      </c>
      <c r="AY238" s="186" t="s">
        <v>137</v>
      </c>
      <c r="BK238" s="188">
        <f>SUM(BK239:BK277)</f>
        <v>0</v>
      </c>
    </row>
    <row r="239" spans="2:65" s="1" customFormat="1" ht="22.5" customHeight="1">
      <c r="B239" s="40"/>
      <c r="C239" s="192" t="s">
        <v>357</v>
      </c>
      <c r="D239" s="192" t="s">
        <v>139</v>
      </c>
      <c r="E239" s="193" t="s">
        <v>358</v>
      </c>
      <c r="F239" s="194" t="s">
        <v>359</v>
      </c>
      <c r="G239" s="195" t="s">
        <v>142</v>
      </c>
      <c r="H239" s="196">
        <v>12.936</v>
      </c>
      <c r="I239" s="197"/>
      <c r="J239" s="198">
        <f>ROUND(I239*H239,2)</f>
        <v>0</v>
      </c>
      <c r="K239" s="194" t="s">
        <v>143</v>
      </c>
      <c r="L239" s="60"/>
      <c r="M239" s="199" t="s">
        <v>21</v>
      </c>
      <c r="N239" s="200" t="s">
        <v>42</v>
      </c>
      <c r="O239" s="41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AR239" s="23" t="s">
        <v>239</v>
      </c>
      <c r="AT239" s="23" t="s">
        <v>139</v>
      </c>
      <c r="AU239" s="23" t="s">
        <v>80</v>
      </c>
      <c r="AY239" s="23" t="s">
        <v>137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3" t="s">
        <v>76</v>
      </c>
      <c r="BK239" s="203">
        <f>ROUND(I239*H239,2)</f>
        <v>0</v>
      </c>
      <c r="BL239" s="23" t="s">
        <v>239</v>
      </c>
      <c r="BM239" s="23" t="s">
        <v>360</v>
      </c>
    </row>
    <row r="240" spans="2:65" s="11" customFormat="1" ht="13.5">
      <c r="B240" s="204"/>
      <c r="C240" s="205"/>
      <c r="D240" s="206" t="s">
        <v>145</v>
      </c>
      <c r="E240" s="207" t="s">
        <v>21</v>
      </c>
      <c r="F240" s="208" t="s">
        <v>157</v>
      </c>
      <c r="G240" s="205"/>
      <c r="H240" s="209" t="s">
        <v>21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145</v>
      </c>
      <c r="AU240" s="215" t="s">
        <v>80</v>
      </c>
      <c r="AV240" s="11" t="s">
        <v>76</v>
      </c>
      <c r="AW240" s="11" t="s">
        <v>35</v>
      </c>
      <c r="AX240" s="11" t="s">
        <v>71</v>
      </c>
      <c r="AY240" s="215" t="s">
        <v>137</v>
      </c>
    </row>
    <row r="241" spans="2:65" s="12" customFormat="1" ht="13.5">
      <c r="B241" s="216"/>
      <c r="C241" s="217"/>
      <c r="D241" s="206" t="s">
        <v>145</v>
      </c>
      <c r="E241" s="228" t="s">
        <v>21</v>
      </c>
      <c r="F241" s="229" t="s">
        <v>361</v>
      </c>
      <c r="G241" s="217"/>
      <c r="H241" s="230">
        <v>5.3680000000000003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145</v>
      </c>
      <c r="AU241" s="227" t="s">
        <v>80</v>
      </c>
      <c r="AV241" s="12" t="s">
        <v>80</v>
      </c>
      <c r="AW241" s="12" t="s">
        <v>35</v>
      </c>
      <c r="AX241" s="12" t="s">
        <v>71</v>
      </c>
      <c r="AY241" s="227" t="s">
        <v>137</v>
      </c>
    </row>
    <row r="242" spans="2:65" s="12" customFormat="1" ht="13.5">
      <c r="B242" s="216"/>
      <c r="C242" s="217"/>
      <c r="D242" s="206" t="s">
        <v>145</v>
      </c>
      <c r="E242" s="228" t="s">
        <v>21</v>
      </c>
      <c r="F242" s="229" t="s">
        <v>362</v>
      </c>
      <c r="G242" s="217"/>
      <c r="H242" s="230">
        <v>3.3879999999999999</v>
      </c>
      <c r="I242" s="222"/>
      <c r="J242" s="217"/>
      <c r="K242" s="217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145</v>
      </c>
      <c r="AU242" s="227" t="s">
        <v>80</v>
      </c>
      <c r="AV242" s="12" t="s">
        <v>80</v>
      </c>
      <c r="AW242" s="12" t="s">
        <v>35</v>
      </c>
      <c r="AX242" s="12" t="s">
        <v>71</v>
      </c>
      <c r="AY242" s="227" t="s">
        <v>137</v>
      </c>
    </row>
    <row r="243" spans="2:65" s="12" customFormat="1" ht="13.5">
      <c r="B243" s="216"/>
      <c r="C243" s="217"/>
      <c r="D243" s="206" t="s">
        <v>145</v>
      </c>
      <c r="E243" s="228" t="s">
        <v>21</v>
      </c>
      <c r="F243" s="229" t="s">
        <v>363</v>
      </c>
      <c r="G243" s="217"/>
      <c r="H243" s="230">
        <v>1.1000000000000001</v>
      </c>
      <c r="I243" s="222"/>
      <c r="J243" s="217"/>
      <c r="K243" s="217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145</v>
      </c>
      <c r="AU243" s="227" t="s">
        <v>80</v>
      </c>
      <c r="AV243" s="12" t="s">
        <v>80</v>
      </c>
      <c r="AW243" s="12" t="s">
        <v>35</v>
      </c>
      <c r="AX243" s="12" t="s">
        <v>71</v>
      </c>
      <c r="AY243" s="227" t="s">
        <v>137</v>
      </c>
    </row>
    <row r="244" spans="2:65" s="12" customFormat="1" ht="13.5">
      <c r="B244" s="216"/>
      <c r="C244" s="217"/>
      <c r="D244" s="206" t="s">
        <v>145</v>
      </c>
      <c r="E244" s="228" t="s">
        <v>21</v>
      </c>
      <c r="F244" s="229" t="s">
        <v>364</v>
      </c>
      <c r="G244" s="217"/>
      <c r="H244" s="230">
        <v>1.452</v>
      </c>
      <c r="I244" s="222"/>
      <c r="J244" s="217"/>
      <c r="K244" s="217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145</v>
      </c>
      <c r="AU244" s="227" t="s">
        <v>80</v>
      </c>
      <c r="AV244" s="12" t="s">
        <v>80</v>
      </c>
      <c r="AW244" s="12" t="s">
        <v>35</v>
      </c>
      <c r="AX244" s="12" t="s">
        <v>71</v>
      </c>
      <c r="AY244" s="227" t="s">
        <v>137</v>
      </c>
    </row>
    <row r="245" spans="2:65" s="12" customFormat="1" ht="13.5">
      <c r="B245" s="216"/>
      <c r="C245" s="217"/>
      <c r="D245" s="206" t="s">
        <v>145</v>
      </c>
      <c r="E245" s="228" t="s">
        <v>21</v>
      </c>
      <c r="F245" s="229" t="s">
        <v>365</v>
      </c>
      <c r="G245" s="217"/>
      <c r="H245" s="230">
        <v>0.81399999999999995</v>
      </c>
      <c r="I245" s="222"/>
      <c r="J245" s="217"/>
      <c r="K245" s="217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145</v>
      </c>
      <c r="AU245" s="227" t="s">
        <v>80</v>
      </c>
      <c r="AV245" s="12" t="s">
        <v>80</v>
      </c>
      <c r="AW245" s="12" t="s">
        <v>35</v>
      </c>
      <c r="AX245" s="12" t="s">
        <v>71</v>
      </c>
      <c r="AY245" s="227" t="s">
        <v>137</v>
      </c>
    </row>
    <row r="246" spans="2:65" s="12" customFormat="1" ht="13.5">
      <c r="B246" s="216"/>
      <c r="C246" s="217"/>
      <c r="D246" s="206" t="s">
        <v>145</v>
      </c>
      <c r="E246" s="228" t="s">
        <v>21</v>
      </c>
      <c r="F246" s="229" t="s">
        <v>366</v>
      </c>
      <c r="G246" s="217"/>
      <c r="H246" s="230">
        <v>0.81399999999999995</v>
      </c>
      <c r="I246" s="222"/>
      <c r="J246" s="217"/>
      <c r="K246" s="217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145</v>
      </c>
      <c r="AU246" s="227" t="s">
        <v>80</v>
      </c>
      <c r="AV246" s="12" t="s">
        <v>80</v>
      </c>
      <c r="AW246" s="12" t="s">
        <v>35</v>
      </c>
      <c r="AX246" s="12" t="s">
        <v>71</v>
      </c>
      <c r="AY246" s="227" t="s">
        <v>137</v>
      </c>
    </row>
    <row r="247" spans="2:65" s="13" customFormat="1" ht="13.5">
      <c r="B247" s="231"/>
      <c r="C247" s="232"/>
      <c r="D247" s="218" t="s">
        <v>145</v>
      </c>
      <c r="E247" s="233" t="s">
        <v>21</v>
      </c>
      <c r="F247" s="234" t="s">
        <v>164</v>
      </c>
      <c r="G247" s="232"/>
      <c r="H247" s="235">
        <v>12.936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145</v>
      </c>
      <c r="AU247" s="241" t="s">
        <v>80</v>
      </c>
      <c r="AV247" s="13" t="s">
        <v>86</v>
      </c>
      <c r="AW247" s="13" t="s">
        <v>35</v>
      </c>
      <c r="AX247" s="13" t="s">
        <v>76</v>
      </c>
      <c r="AY247" s="241" t="s">
        <v>137</v>
      </c>
    </row>
    <row r="248" spans="2:65" s="1" customFormat="1" ht="22.5" customHeight="1">
      <c r="B248" s="40"/>
      <c r="C248" s="242" t="s">
        <v>367</v>
      </c>
      <c r="D248" s="242" t="s">
        <v>185</v>
      </c>
      <c r="E248" s="243" t="s">
        <v>368</v>
      </c>
      <c r="F248" s="244" t="s">
        <v>369</v>
      </c>
      <c r="G248" s="245" t="s">
        <v>167</v>
      </c>
      <c r="H248" s="246">
        <v>4.0000000000000001E-3</v>
      </c>
      <c r="I248" s="247"/>
      <c r="J248" s="248">
        <f>ROUND(I248*H248,2)</f>
        <v>0</v>
      </c>
      <c r="K248" s="244" t="s">
        <v>143</v>
      </c>
      <c r="L248" s="249"/>
      <c r="M248" s="250" t="s">
        <v>21</v>
      </c>
      <c r="N248" s="251" t="s">
        <v>42</v>
      </c>
      <c r="O248" s="41"/>
      <c r="P248" s="201">
        <f>O248*H248</f>
        <v>0</v>
      </c>
      <c r="Q248" s="201">
        <v>1</v>
      </c>
      <c r="R248" s="201">
        <f>Q248*H248</f>
        <v>4.0000000000000001E-3</v>
      </c>
      <c r="S248" s="201">
        <v>0</v>
      </c>
      <c r="T248" s="202">
        <f>S248*H248</f>
        <v>0</v>
      </c>
      <c r="AR248" s="23" t="s">
        <v>340</v>
      </c>
      <c r="AT248" s="23" t="s">
        <v>185</v>
      </c>
      <c r="AU248" s="23" t="s">
        <v>80</v>
      </c>
      <c r="AY248" s="23" t="s">
        <v>137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3" t="s">
        <v>76</v>
      </c>
      <c r="BK248" s="203">
        <f>ROUND(I248*H248,2)</f>
        <v>0</v>
      </c>
      <c r="BL248" s="23" t="s">
        <v>239</v>
      </c>
      <c r="BM248" s="23" t="s">
        <v>370</v>
      </c>
    </row>
    <row r="249" spans="2:65" s="1" customFormat="1" ht="27">
      <c r="B249" s="40"/>
      <c r="C249" s="62"/>
      <c r="D249" s="206" t="s">
        <v>371</v>
      </c>
      <c r="E249" s="62"/>
      <c r="F249" s="255" t="s">
        <v>372</v>
      </c>
      <c r="G249" s="62"/>
      <c r="H249" s="62"/>
      <c r="I249" s="162"/>
      <c r="J249" s="62"/>
      <c r="K249" s="62"/>
      <c r="L249" s="60"/>
      <c r="M249" s="256"/>
      <c r="N249" s="41"/>
      <c r="O249" s="41"/>
      <c r="P249" s="41"/>
      <c r="Q249" s="41"/>
      <c r="R249" s="41"/>
      <c r="S249" s="41"/>
      <c r="T249" s="77"/>
      <c r="AT249" s="23" t="s">
        <v>371</v>
      </c>
      <c r="AU249" s="23" t="s">
        <v>80</v>
      </c>
    </row>
    <row r="250" spans="2:65" s="12" customFormat="1" ht="13.5">
      <c r="B250" s="216"/>
      <c r="C250" s="217"/>
      <c r="D250" s="218" t="s">
        <v>145</v>
      </c>
      <c r="E250" s="219" t="s">
        <v>21</v>
      </c>
      <c r="F250" s="220" t="s">
        <v>373</v>
      </c>
      <c r="G250" s="217"/>
      <c r="H250" s="221">
        <v>4.0000000000000001E-3</v>
      </c>
      <c r="I250" s="222"/>
      <c r="J250" s="217"/>
      <c r="K250" s="217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145</v>
      </c>
      <c r="AU250" s="227" t="s">
        <v>80</v>
      </c>
      <c r="AV250" s="12" t="s">
        <v>80</v>
      </c>
      <c r="AW250" s="12" t="s">
        <v>35</v>
      </c>
      <c r="AX250" s="12" t="s">
        <v>76</v>
      </c>
      <c r="AY250" s="227" t="s">
        <v>137</v>
      </c>
    </row>
    <row r="251" spans="2:65" s="1" customFormat="1" ht="31.5" customHeight="1">
      <c r="B251" s="40"/>
      <c r="C251" s="192" t="s">
        <v>374</v>
      </c>
      <c r="D251" s="192" t="s">
        <v>139</v>
      </c>
      <c r="E251" s="193" t="s">
        <v>375</v>
      </c>
      <c r="F251" s="194" t="s">
        <v>376</v>
      </c>
      <c r="G251" s="195" t="s">
        <v>142</v>
      </c>
      <c r="H251" s="196">
        <v>6</v>
      </c>
      <c r="I251" s="197"/>
      <c r="J251" s="198">
        <f>ROUND(I251*H251,2)</f>
        <v>0</v>
      </c>
      <c r="K251" s="194" t="s">
        <v>143</v>
      </c>
      <c r="L251" s="60"/>
      <c r="M251" s="199" t="s">
        <v>21</v>
      </c>
      <c r="N251" s="200" t="s">
        <v>42</v>
      </c>
      <c r="O251" s="41"/>
      <c r="P251" s="201">
        <f>O251*H251</f>
        <v>0</v>
      </c>
      <c r="Q251" s="201">
        <v>4.0000000000000001E-3</v>
      </c>
      <c r="R251" s="201">
        <f>Q251*H251</f>
        <v>2.4E-2</v>
      </c>
      <c r="S251" s="201">
        <v>0</v>
      </c>
      <c r="T251" s="202">
        <f>S251*H251</f>
        <v>0</v>
      </c>
      <c r="AR251" s="23" t="s">
        <v>239</v>
      </c>
      <c r="AT251" s="23" t="s">
        <v>139</v>
      </c>
      <c r="AU251" s="23" t="s">
        <v>80</v>
      </c>
      <c r="AY251" s="23" t="s">
        <v>137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76</v>
      </c>
      <c r="BK251" s="203">
        <f>ROUND(I251*H251,2)</f>
        <v>0</v>
      </c>
      <c r="BL251" s="23" t="s">
        <v>239</v>
      </c>
      <c r="BM251" s="23" t="s">
        <v>377</v>
      </c>
    </row>
    <row r="252" spans="2:65" s="11" customFormat="1" ht="13.5">
      <c r="B252" s="204"/>
      <c r="C252" s="205"/>
      <c r="D252" s="206" t="s">
        <v>145</v>
      </c>
      <c r="E252" s="207" t="s">
        <v>21</v>
      </c>
      <c r="F252" s="208" t="s">
        <v>175</v>
      </c>
      <c r="G252" s="205"/>
      <c r="H252" s="209" t="s">
        <v>21</v>
      </c>
      <c r="I252" s="210"/>
      <c r="J252" s="205"/>
      <c r="K252" s="205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145</v>
      </c>
      <c r="AU252" s="215" t="s">
        <v>80</v>
      </c>
      <c r="AV252" s="11" t="s">
        <v>76</v>
      </c>
      <c r="AW252" s="11" t="s">
        <v>35</v>
      </c>
      <c r="AX252" s="11" t="s">
        <v>71</v>
      </c>
      <c r="AY252" s="215" t="s">
        <v>137</v>
      </c>
    </row>
    <row r="253" spans="2:65" s="12" customFormat="1" ht="13.5">
      <c r="B253" s="216"/>
      <c r="C253" s="217"/>
      <c r="D253" s="206" t="s">
        <v>145</v>
      </c>
      <c r="E253" s="228" t="s">
        <v>21</v>
      </c>
      <c r="F253" s="229" t="s">
        <v>378</v>
      </c>
      <c r="G253" s="217"/>
      <c r="H253" s="230">
        <v>4.1100000000000003</v>
      </c>
      <c r="I253" s="222"/>
      <c r="J253" s="217"/>
      <c r="K253" s="217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145</v>
      </c>
      <c r="AU253" s="227" t="s">
        <v>80</v>
      </c>
      <c r="AV253" s="12" t="s">
        <v>80</v>
      </c>
      <c r="AW253" s="12" t="s">
        <v>35</v>
      </c>
      <c r="AX253" s="12" t="s">
        <v>71</v>
      </c>
      <c r="AY253" s="227" t="s">
        <v>137</v>
      </c>
    </row>
    <row r="254" spans="2:65" s="12" customFormat="1" ht="13.5">
      <c r="B254" s="216"/>
      <c r="C254" s="217"/>
      <c r="D254" s="206" t="s">
        <v>145</v>
      </c>
      <c r="E254" s="228" t="s">
        <v>21</v>
      </c>
      <c r="F254" s="229" t="s">
        <v>379</v>
      </c>
      <c r="G254" s="217"/>
      <c r="H254" s="230">
        <v>1.89</v>
      </c>
      <c r="I254" s="222"/>
      <c r="J254" s="217"/>
      <c r="K254" s="217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145</v>
      </c>
      <c r="AU254" s="227" t="s">
        <v>80</v>
      </c>
      <c r="AV254" s="12" t="s">
        <v>80</v>
      </c>
      <c r="AW254" s="12" t="s">
        <v>35</v>
      </c>
      <c r="AX254" s="12" t="s">
        <v>71</v>
      </c>
      <c r="AY254" s="227" t="s">
        <v>137</v>
      </c>
    </row>
    <row r="255" spans="2:65" s="13" customFormat="1" ht="13.5">
      <c r="B255" s="231"/>
      <c r="C255" s="232"/>
      <c r="D255" s="218" t="s">
        <v>145</v>
      </c>
      <c r="E255" s="233" t="s">
        <v>21</v>
      </c>
      <c r="F255" s="234" t="s">
        <v>164</v>
      </c>
      <c r="G255" s="232"/>
      <c r="H255" s="235">
        <v>6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145</v>
      </c>
      <c r="AU255" s="241" t="s">
        <v>80</v>
      </c>
      <c r="AV255" s="13" t="s">
        <v>86</v>
      </c>
      <c r="AW255" s="13" t="s">
        <v>35</v>
      </c>
      <c r="AX255" s="13" t="s">
        <v>76</v>
      </c>
      <c r="AY255" s="241" t="s">
        <v>137</v>
      </c>
    </row>
    <row r="256" spans="2:65" s="1" customFormat="1" ht="31.5" customHeight="1">
      <c r="B256" s="40"/>
      <c r="C256" s="192" t="s">
        <v>380</v>
      </c>
      <c r="D256" s="192" t="s">
        <v>139</v>
      </c>
      <c r="E256" s="193" t="s">
        <v>381</v>
      </c>
      <c r="F256" s="194" t="s">
        <v>382</v>
      </c>
      <c r="G256" s="195" t="s">
        <v>142</v>
      </c>
      <c r="H256" s="196">
        <v>21.03</v>
      </c>
      <c r="I256" s="197"/>
      <c r="J256" s="198">
        <f>ROUND(I256*H256,2)</f>
        <v>0</v>
      </c>
      <c r="K256" s="194" t="s">
        <v>143</v>
      </c>
      <c r="L256" s="60"/>
      <c r="M256" s="199" t="s">
        <v>21</v>
      </c>
      <c r="N256" s="200" t="s">
        <v>42</v>
      </c>
      <c r="O256" s="41"/>
      <c r="P256" s="201">
        <f>O256*H256</f>
        <v>0</v>
      </c>
      <c r="Q256" s="201">
        <v>4.0000000000000001E-3</v>
      </c>
      <c r="R256" s="201">
        <f>Q256*H256</f>
        <v>8.412E-2</v>
      </c>
      <c r="S256" s="201">
        <v>0</v>
      </c>
      <c r="T256" s="202">
        <f>S256*H256</f>
        <v>0</v>
      </c>
      <c r="AR256" s="23" t="s">
        <v>239</v>
      </c>
      <c r="AT256" s="23" t="s">
        <v>139</v>
      </c>
      <c r="AU256" s="23" t="s">
        <v>80</v>
      </c>
      <c r="AY256" s="23" t="s">
        <v>137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23" t="s">
        <v>76</v>
      </c>
      <c r="BK256" s="203">
        <f>ROUND(I256*H256,2)</f>
        <v>0</v>
      </c>
      <c r="BL256" s="23" t="s">
        <v>239</v>
      </c>
      <c r="BM256" s="23" t="s">
        <v>383</v>
      </c>
    </row>
    <row r="257" spans="2:65" s="11" customFormat="1" ht="13.5">
      <c r="B257" s="204"/>
      <c r="C257" s="205"/>
      <c r="D257" s="206" t="s">
        <v>145</v>
      </c>
      <c r="E257" s="207" t="s">
        <v>21</v>
      </c>
      <c r="F257" s="208" t="s">
        <v>175</v>
      </c>
      <c r="G257" s="205"/>
      <c r="H257" s="209" t="s">
        <v>21</v>
      </c>
      <c r="I257" s="210"/>
      <c r="J257" s="205"/>
      <c r="K257" s="205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145</v>
      </c>
      <c r="AU257" s="215" t="s">
        <v>80</v>
      </c>
      <c r="AV257" s="11" t="s">
        <v>76</v>
      </c>
      <c r="AW257" s="11" t="s">
        <v>35</v>
      </c>
      <c r="AX257" s="11" t="s">
        <v>71</v>
      </c>
      <c r="AY257" s="215" t="s">
        <v>137</v>
      </c>
    </row>
    <row r="258" spans="2:65" s="12" customFormat="1" ht="13.5">
      <c r="B258" s="216"/>
      <c r="C258" s="217"/>
      <c r="D258" s="206" t="s">
        <v>145</v>
      </c>
      <c r="E258" s="228" t="s">
        <v>21</v>
      </c>
      <c r="F258" s="229" t="s">
        <v>384</v>
      </c>
      <c r="G258" s="217"/>
      <c r="H258" s="230">
        <v>2.4</v>
      </c>
      <c r="I258" s="222"/>
      <c r="J258" s="217"/>
      <c r="K258" s="217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145</v>
      </c>
      <c r="AU258" s="227" t="s">
        <v>80</v>
      </c>
      <c r="AV258" s="12" t="s">
        <v>80</v>
      </c>
      <c r="AW258" s="12" t="s">
        <v>35</v>
      </c>
      <c r="AX258" s="12" t="s">
        <v>71</v>
      </c>
      <c r="AY258" s="227" t="s">
        <v>137</v>
      </c>
    </row>
    <row r="259" spans="2:65" s="12" customFormat="1" ht="13.5">
      <c r="B259" s="216"/>
      <c r="C259" s="217"/>
      <c r="D259" s="206" t="s">
        <v>145</v>
      </c>
      <c r="E259" s="228" t="s">
        <v>21</v>
      </c>
      <c r="F259" s="229" t="s">
        <v>385</v>
      </c>
      <c r="G259" s="217"/>
      <c r="H259" s="230">
        <v>2.7</v>
      </c>
      <c r="I259" s="222"/>
      <c r="J259" s="217"/>
      <c r="K259" s="217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145</v>
      </c>
      <c r="AU259" s="227" t="s">
        <v>80</v>
      </c>
      <c r="AV259" s="12" t="s">
        <v>80</v>
      </c>
      <c r="AW259" s="12" t="s">
        <v>35</v>
      </c>
      <c r="AX259" s="12" t="s">
        <v>71</v>
      </c>
      <c r="AY259" s="227" t="s">
        <v>137</v>
      </c>
    </row>
    <row r="260" spans="2:65" s="12" customFormat="1" ht="13.5">
      <c r="B260" s="216"/>
      <c r="C260" s="217"/>
      <c r="D260" s="206" t="s">
        <v>145</v>
      </c>
      <c r="E260" s="228" t="s">
        <v>21</v>
      </c>
      <c r="F260" s="229" t="s">
        <v>386</v>
      </c>
      <c r="G260" s="217"/>
      <c r="H260" s="230">
        <v>2.4</v>
      </c>
      <c r="I260" s="222"/>
      <c r="J260" s="217"/>
      <c r="K260" s="217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145</v>
      </c>
      <c r="AU260" s="227" t="s">
        <v>80</v>
      </c>
      <c r="AV260" s="12" t="s">
        <v>80</v>
      </c>
      <c r="AW260" s="12" t="s">
        <v>35</v>
      </c>
      <c r="AX260" s="12" t="s">
        <v>71</v>
      </c>
      <c r="AY260" s="227" t="s">
        <v>137</v>
      </c>
    </row>
    <row r="261" spans="2:65" s="12" customFormat="1" ht="13.5">
      <c r="B261" s="216"/>
      <c r="C261" s="217"/>
      <c r="D261" s="206" t="s">
        <v>145</v>
      </c>
      <c r="E261" s="228" t="s">
        <v>21</v>
      </c>
      <c r="F261" s="229" t="s">
        <v>387</v>
      </c>
      <c r="G261" s="217"/>
      <c r="H261" s="230">
        <v>11.37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145</v>
      </c>
      <c r="AU261" s="227" t="s">
        <v>80</v>
      </c>
      <c r="AV261" s="12" t="s">
        <v>80</v>
      </c>
      <c r="AW261" s="12" t="s">
        <v>35</v>
      </c>
      <c r="AX261" s="12" t="s">
        <v>71</v>
      </c>
      <c r="AY261" s="227" t="s">
        <v>137</v>
      </c>
    </row>
    <row r="262" spans="2:65" s="12" customFormat="1" ht="13.5">
      <c r="B262" s="216"/>
      <c r="C262" s="217"/>
      <c r="D262" s="206" t="s">
        <v>145</v>
      </c>
      <c r="E262" s="228" t="s">
        <v>21</v>
      </c>
      <c r="F262" s="229" t="s">
        <v>388</v>
      </c>
      <c r="G262" s="217"/>
      <c r="H262" s="230">
        <v>2.16</v>
      </c>
      <c r="I262" s="222"/>
      <c r="J262" s="217"/>
      <c r="K262" s="217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145</v>
      </c>
      <c r="AU262" s="227" t="s">
        <v>80</v>
      </c>
      <c r="AV262" s="12" t="s">
        <v>80</v>
      </c>
      <c r="AW262" s="12" t="s">
        <v>35</v>
      </c>
      <c r="AX262" s="12" t="s">
        <v>71</v>
      </c>
      <c r="AY262" s="227" t="s">
        <v>137</v>
      </c>
    </row>
    <row r="263" spans="2:65" s="13" customFormat="1" ht="13.5">
      <c r="B263" s="231"/>
      <c r="C263" s="232"/>
      <c r="D263" s="218" t="s">
        <v>145</v>
      </c>
      <c r="E263" s="233" t="s">
        <v>21</v>
      </c>
      <c r="F263" s="234" t="s">
        <v>164</v>
      </c>
      <c r="G263" s="232"/>
      <c r="H263" s="235">
        <v>21.03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AT263" s="241" t="s">
        <v>145</v>
      </c>
      <c r="AU263" s="241" t="s">
        <v>80</v>
      </c>
      <c r="AV263" s="13" t="s">
        <v>86</v>
      </c>
      <c r="AW263" s="13" t="s">
        <v>35</v>
      </c>
      <c r="AX263" s="13" t="s">
        <v>76</v>
      </c>
      <c r="AY263" s="241" t="s">
        <v>137</v>
      </c>
    </row>
    <row r="264" spans="2:65" s="1" customFormat="1" ht="22.5" customHeight="1">
      <c r="B264" s="40"/>
      <c r="C264" s="192" t="s">
        <v>389</v>
      </c>
      <c r="D264" s="192" t="s">
        <v>139</v>
      </c>
      <c r="E264" s="193" t="s">
        <v>390</v>
      </c>
      <c r="F264" s="194" t="s">
        <v>391</v>
      </c>
      <c r="G264" s="195" t="s">
        <v>142</v>
      </c>
      <c r="H264" s="196">
        <v>20.399999999999999</v>
      </c>
      <c r="I264" s="197"/>
      <c r="J264" s="198">
        <f>ROUND(I264*H264,2)</f>
        <v>0</v>
      </c>
      <c r="K264" s="194" t="s">
        <v>143</v>
      </c>
      <c r="L264" s="60"/>
      <c r="M264" s="199" t="s">
        <v>21</v>
      </c>
      <c r="N264" s="200" t="s">
        <v>42</v>
      </c>
      <c r="O264" s="41"/>
      <c r="P264" s="201">
        <f>O264*H264</f>
        <v>0</v>
      </c>
      <c r="Q264" s="201">
        <v>0</v>
      </c>
      <c r="R264" s="201">
        <f>Q264*H264</f>
        <v>0</v>
      </c>
      <c r="S264" s="201">
        <v>4.0000000000000001E-3</v>
      </c>
      <c r="T264" s="202">
        <f>S264*H264</f>
        <v>8.1599999999999992E-2</v>
      </c>
      <c r="AR264" s="23" t="s">
        <v>239</v>
      </c>
      <c r="AT264" s="23" t="s">
        <v>139</v>
      </c>
      <c r="AU264" s="23" t="s">
        <v>80</v>
      </c>
      <c r="AY264" s="23" t="s">
        <v>137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23" t="s">
        <v>76</v>
      </c>
      <c r="BK264" s="203">
        <f>ROUND(I264*H264,2)</f>
        <v>0</v>
      </c>
      <c r="BL264" s="23" t="s">
        <v>239</v>
      </c>
      <c r="BM264" s="23" t="s">
        <v>392</v>
      </c>
    </row>
    <row r="265" spans="2:65" s="11" customFormat="1" ht="13.5">
      <c r="B265" s="204"/>
      <c r="C265" s="205"/>
      <c r="D265" s="206" t="s">
        <v>145</v>
      </c>
      <c r="E265" s="207" t="s">
        <v>21</v>
      </c>
      <c r="F265" s="208" t="s">
        <v>146</v>
      </c>
      <c r="G265" s="205"/>
      <c r="H265" s="209" t="s">
        <v>21</v>
      </c>
      <c r="I265" s="210"/>
      <c r="J265" s="205"/>
      <c r="K265" s="205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145</v>
      </c>
      <c r="AU265" s="215" t="s">
        <v>80</v>
      </c>
      <c r="AV265" s="11" t="s">
        <v>76</v>
      </c>
      <c r="AW265" s="11" t="s">
        <v>35</v>
      </c>
      <c r="AX265" s="11" t="s">
        <v>71</v>
      </c>
      <c r="AY265" s="215" t="s">
        <v>137</v>
      </c>
    </row>
    <row r="266" spans="2:65" s="12" customFormat="1" ht="13.5">
      <c r="B266" s="216"/>
      <c r="C266" s="217"/>
      <c r="D266" s="206" t="s">
        <v>145</v>
      </c>
      <c r="E266" s="228" t="s">
        <v>21</v>
      </c>
      <c r="F266" s="229" t="s">
        <v>393</v>
      </c>
      <c r="G266" s="217"/>
      <c r="H266" s="230">
        <v>13.52</v>
      </c>
      <c r="I266" s="222"/>
      <c r="J266" s="217"/>
      <c r="K266" s="217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145</v>
      </c>
      <c r="AU266" s="227" t="s">
        <v>80</v>
      </c>
      <c r="AV266" s="12" t="s">
        <v>80</v>
      </c>
      <c r="AW266" s="12" t="s">
        <v>35</v>
      </c>
      <c r="AX266" s="12" t="s">
        <v>71</v>
      </c>
      <c r="AY266" s="227" t="s">
        <v>137</v>
      </c>
    </row>
    <row r="267" spans="2:65" s="12" customFormat="1" ht="13.5">
      <c r="B267" s="216"/>
      <c r="C267" s="217"/>
      <c r="D267" s="206" t="s">
        <v>145</v>
      </c>
      <c r="E267" s="228" t="s">
        <v>21</v>
      </c>
      <c r="F267" s="229" t="s">
        <v>394</v>
      </c>
      <c r="G267" s="217"/>
      <c r="H267" s="230">
        <v>3.08</v>
      </c>
      <c r="I267" s="222"/>
      <c r="J267" s="217"/>
      <c r="K267" s="217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145</v>
      </c>
      <c r="AU267" s="227" t="s">
        <v>80</v>
      </c>
      <c r="AV267" s="12" t="s">
        <v>80</v>
      </c>
      <c r="AW267" s="12" t="s">
        <v>35</v>
      </c>
      <c r="AX267" s="12" t="s">
        <v>71</v>
      </c>
      <c r="AY267" s="227" t="s">
        <v>137</v>
      </c>
    </row>
    <row r="268" spans="2:65" s="12" customFormat="1" ht="13.5">
      <c r="B268" s="216"/>
      <c r="C268" s="217"/>
      <c r="D268" s="206" t="s">
        <v>145</v>
      </c>
      <c r="E268" s="228" t="s">
        <v>21</v>
      </c>
      <c r="F268" s="229" t="s">
        <v>395</v>
      </c>
      <c r="G268" s="217"/>
      <c r="H268" s="230">
        <v>1</v>
      </c>
      <c r="I268" s="222"/>
      <c r="J268" s="217"/>
      <c r="K268" s="217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145</v>
      </c>
      <c r="AU268" s="227" t="s">
        <v>80</v>
      </c>
      <c r="AV268" s="12" t="s">
        <v>80</v>
      </c>
      <c r="AW268" s="12" t="s">
        <v>35</v>
      </c>
      <c r="AX268" s="12" t="s">
        <v>71</v>
      </c>
      <c r="AY268" s="227" t="s">
        <v>137</v>
      </c>
    </row>
    <row r="269" spans="2:65" s="12" customFormat="1" ht="13.5">
      <c r="B269" s="216"/>
      <c r="C269" s="217"/>
      <c r="D269" s="206" t="s">
        <v>145</v>
      </c>
      <c r="E269" s="228" t="s">
        <v>21</v>
      </c>
      <c r="F269" s="229" t="s">
        <v>396</v>
      </c>
      <c r="G269" s="217"/>
      <c r="H269" s="230">
        <v>1.32</v>
      </c>
      <c r="I269" s="222"/>
      <c r="J269" s="217"/>
      <c r="K269" s="217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145</v>
      </c>
      <c r="AU269" s="227" t="s">
        <v>80</v>
      </c>
      <c r="AV269" s="12" t="s">
        <v>80</v>
      </c>
      <c r="AW269" s="12" t="s">
        <v>35</v>
      </c>
      <c r="AX269" s="12" t="s">
        <v>71</v>
      </c>
      <c r="AY269" s="227" t="s">
        <v>137</v>
      </c>
    </row>
    <row r="270" spans="2:65" s="12" customFormat="1" ht="13.5">
      <c r="B270" s="216"/>
      <c r="C270" s="217"/>
      <c r="D270" s="206" t="s">
        <v>145</v>
      </c>
      <c r="E270" s="228" t="s">
        <v>21</v>
      </c>
      <c r="F270" s="229" t="s">
        <v>397</v>
      </c>
      <c r="G270" s="217"/>
      <c r="H270" s="230">
        <v>0.74</v>
      </c>
      <c r="I270" s="222"/>
      <c r="J270" s="217"/>
      <c r="K270" s="217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145</v>
      </c>
      <c r="AU270" s="227" t="s">
        <v>80</v>
      </c>
      <c r="AV270" s="12" t="s">
        <v>80</v>
      </c>
      <c r="AW270" s="12" t="s">
        <v>35</v>
      </c>
      <c r="AX270" s="12" t="s">
        <v>71</v>
      </c>
      <c r="AY270" s="227" t="s">
        <v>137</v>
      </c>
    </row>
    <row r="271" spans="2:65" s="12" customFormat="1" ht="13.5">
      <c r="B271" s="216"/>
      <c r="C271" s="217"/>
      <c r="D271" s="206" t="s">
        <v>145</v>
      </c>
      <c r="E271" s="228" t="s">
        <v>21</v>
      </c>
      <c r="F271" s="229" t="s">
        <v>398</v>
      </c>
      <c r="G271" s="217"/>
      <c r="H271" s="230">
        <v>0.74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145</v>
      </c>
      <c r="AU271" s="227" t="s">
        <v>80</v>
      </c>
      <c r="AV271" s="12" t="s">
        <v>80</v>
      </c>
      <c r="AW271" s="12" t="s">
        <v>35</v>
      </c>
      <c r="AX271" s="12" t="s">
        <v>71</v>
      </c>
      <c r="AY271" s="227" t="s">
        <v>137</v>
      </c>
    </row>
    <row r="272" spans="2:65" s="13" customFormat="1" ht="13.5">
      <c r="B272" s="231"/>
      <c r="C272" s="232"/>
      <c r="D272" s="218" t="s">
        <v>145</v>
      </c>
      <c r="E272" s="233" t="s">
        <v>21</v>
      </c>
      <c r="F272" s="234" t="s">
        <v>164</v>
      </c>
      <c r="G272" s="232"/>
      <c r="H272" s="235">
        <v>20.399999999999999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AT272" s="241" t="s">
        <v>145</v>
      </c>
      <c r="AU272" s="241" t="s">
        <v>80</v>
      </c>
      <c r="AV272" s="13" t="s">
        <v>86</v>
      </c>
      <c r="AW272" s="13" t="s">
        <v>35</v>
      </c>
      <c r="AX272" s="13" t="s">
        <v>76</v>
      </c>
      <c r="AY272" s="241" t="s">
        <v>137</v>
      </c>
    </row>
    <row r="273" spans="2:65" s="1" customFormat="1" ht="31.5" customHeight="1">
      <c r="B273" s="40"/>
      <c r="C273" s="192" t="s">
        <v>399</v>
      </c>
      <c r="D273" s="192" t="s">
        <v>139</v>
      </c>
      <c r="E273" s="193" t="s">
        <v>400</v>
      </c>
      <c r="F273" s="194" t="s">
        <v>401</v>
      </c>
      <c r="G273" s="195" t="s">
        <v>142</v>
      </c>
      <c r="H273" s="196">
        <v>12.936</v>
      </c>
      <c r="I273" s="197"/>
      <c r="J273" s="198">
        <f>ROUND(I273*H273,2)</f>
        <v>0</v>
      </c>
      <c r="K273" s="194" t="s">
        <v>21</v>
      </c>
      <c r="L273" s="60"/>
      <c r="M273" s="199" t="s">
        <v>21</v>
      </c>
      <c r="N273" s="200" t="s">
        <v>42</v>
      </c>
      <c r="O273" s="41"/>
      <c r="P273" s="201">
        <f>O273*H273</f>
        <v>0</v>
      </c>
      <c r="Q273" s="201">
        <v>4.0000000000000002E-4</v>
      </c>
      <c r="R273" s="201">
        <f>Q273*H273</f>
        <v>5.1744E-3</v>
      </c>
      <c r="S273" s="201">
        <v>0</v>
      </c>
      <c r="T273" s="202">
        <f>S273*H273</f>
        <v>0</v>
      </c>
      <c r="AR273" s="23" t="s">
        <v>239</v>
      </c>
      <c r="AT273" s="23" t="s">
        <v>139</v>
      </c>
      <c r="AU273" s="23" t="s">
        <v>80</v>
      </c>
      <c r="AY273" s="23" t="s">
        <v>137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23" t="s">
        <v>76</v>
      </c>
      <c r="BK273" s="203">
        <f>ROUND(I273*H273,2)</f>
        <v>0</v>
      </c>
      <c r="BL273" s="23" t="s">
        <v>239</v>
      </c>
      <c r="BM273" s="23" t="s">
        <v>402</v>
      </c>
    </row>
    <row r="274" spans="2:65" s="12" customFormat="1" ht="13.5">
      <c r="B274" s="216"/>
      <c r="C274" s="217"/>
      <c r="D274" s="218" t="s">
        <v>145</v>
      </c>
      <c r="E274" s="219" t="s">
        <v>21</v>
      </c>
      <c r="F274" s="220" t="s">
        <v>403</v>
      </c>
      <c r="G274" s="217"/>
      <c r="H274" s="221">
        <v>12.936</v>
      </c>
      <c r="I274" s="222"/>
      <c r="J274" s="217"/>
      <c r="K274" s="217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145</v>
      </c>
      <c r="AU274" s="227" t="s">
        <v>80</v>
      </c>
      <c r="AV274" s="12" t="s">
        <v>80</v>
      </c>
      <c r="AW274" s="12" t="s">
        <v>35</v>
      </c>
      <c r="AX274" s="12" t="s">
        <v>76</v>
      </c>
      <c r="AY274" s="227" t="s">
        <v>137</v>
      </c>
    </row>
    <row r="275" spans="2:65" s="1" customFormat="1" ht="22.5" customHeight="1">
      <c r="B275" s="40"/>
      <c r="C275" s="242" t="s">
        <v>404</v>
      </c>
      <c r="D275" s="242" t="s">
        <v>185</v>
      </c>
      <c r="E275" s="243" t="s">
        <v>405</v>
      </c>
      <c r="F275" s="244" t="s">
        <v>406</v>
      </c>
      <c r="G275" s="245" t="s">
        <v>142</v>
      </c>
      <c r="H275" s="246">
        <v>14.875999999999999</v>
      </c>
      <c r="I275" s="247"/>
      <c r="J275" s="248">
        <f>ROUND(I275*H275,2)</f>
        <v>0</v>
      </c>
      <c r="K275" s="244" t="s">
        <v>143</v>
      </c>
      <c r="L275" s="249"/>
      <c r="M275" s="250" t="s">
        <v>21</v>
      </c>
      <c r="N275" s="251" t="s">
        <v>42</v>
      </c>
      <c r="O275" s="41"/>
      <c r="P275" s="201">
        <f>O275*H275</f>
        <v>0</v>
      </c>
      <c r="Q275" s="201">
        <v>6.8999999999999999E-3</v>
      </c>
      <c r="R275" s="201">
        <f>Q275*H275</f>
        <v>0.1026444</v>
      </c>
      <c r="S275" s="201">
        <v>0</v>
      </c>
      <c r="T275" s="202">
        <f>S275*H275</f>
        <v>0</v>
      </c>
      <c r="AR275" s="23" t="s">
        <v>340</v>
      </c>
      <c r="AT275" s="23" t="s">
        <v>185</v>
      </c>
      <c r="AU275" s="23" t="s">
        <v>80</v>
      </c>
      <c r="AY275" s="23" t="s">
        <v>137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3" t="s">
        <v>76</v>
      </c>
      <c r="BK275" s="203">
        <f>ROUND(I275*H275,2)</f>
        <v>0</v>
      </c>
      <c r="BL275" s="23" t="s">
        <v>239</v>
      </c>
      <c r="BM275" s="23" t="s">
        <v>407</v>
      </c>
    </row>
    <row r="276" spans="2:65" s="12" customFormat="1" ht="13.5">
      <c r="B276" s="216"/>
      <c r="C276" s="217"/>
      <c r="D276" s="218" t="s">
        <v>145</v>
      </c>
      <c r="E276" s="219" t="s">
        <v>21</v>
      </c>
      <c r="F276" s="220" t="s">
        <v>408</v>
      </c>
      <c r="G276" s="217"/>
      <c r="H276" s="221">
        <v>14.875999999999999</v>
      </c>
      <c r="I276" s="222"/>
      <c r="J276" s="217"/>
      <c r="K276" s="217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145</v>
      </c>
      <c r="AU276" s="227" t="s">
        <v>80</v>
      </c>
      <c r="AV276" s="12" t="s">
        <v>80</v>
      </c>
      <c r="AW276" s="12" t="s">
        <v>35</v>
      </c>
      <c r="AX276" s="12" t="s">
        <v>76</v>
      </c>
      <c r="AY276" s="227" t="s">
        <v>137</v>
      </c>
    </row>
    <row r="277" spans="2:65" s="1" customFormat="1" ht="22.5" customHeight="1">
      <c r="B277" s="40"/>
      <c r="C277" s="192" t="s">
        <v>409</v>
      </c>
      <c r="D277" s="192" t="s">
        <v>139</v>
      </c>
      <c r="E277" s="193" t="s">
        <v>410</v>
      </c>
      <c r="F277" s="194" t="s">
        <v>411</v>
      </c>
      <c r="G277" s="195" t="s">
        <v>167</v>
      </c>
      <c r="H277" s="196">
        <v>0.22</v>
      </c>
      <c r="I277" s="197"/>
      <c r="J277" s="198">
        <f>ROUND(I277*H277,2)</f>
        <v>0</v>
      </c>
      <c r="K277" s="194" t="s">
        <v>143</v>
      </c>
      <c r="L277" s="60"/>
      <c r="M277" s="199" t="s">
        <v>21</v>
      </c>
      <c r="N277" s="200" t="s">
        <v>42</v>
      </c>
      <c r="O277" s="41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AR277" s="23" t="s">
        <v>239</v>
      </c>
      <c r="AT277" s="23" t="s">
        <v>139</v>
      </c>
      <c r="AU277" s="23" t="s">
        <v>80</v>
      </c>
      <c r="AY277" s="23" t="s">
        <v>137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23" t="s">
        <v>76</v>
      </c>
      <c r="BK277" s="203">
        <f>ROUND(I277*H277,2)</f>
        <v>0</v>
      </c>
      <c r="BL277" s="23" t="s">
        <v>239</v>
      </c>
      <c r="BM277" s="23" t="s">
        <v>412</v>
      </c>
    </row>
    <row r="278" spans="2:65" s="10" customFormat="1" ht="29.85" customHeight="1">
      <c r="B278" s="175"/>
      <c r="C278" s="176"/>
      <c r="D278" s="189" t="s">
        <v>70</v>
      </c>
      <c r="E278" s="190" t="s">
        <v>413</v>
      </c>
      <c r="F278" s="190" t="s">
        <v>414</v>
      </c>
      <c r="G278" s="176"/>
      <c r="H278" s="176"/>
      <c r="I278" s="179"/>
      <c r="J278" s="191">
        <f>BK278</f>
        <v>0</v>
      </c>
      <c r="K278" s="176"/>
      <c r="L278" s="181"/>
      <c r="M278" s="182"/>
      <c r="N278" s="183"/>
      <c r="O278" s="183"/>
      <c r="P278" s="184">
        <f>SUM(P279:P305)</f>
        <v>0</v>
      </c>
      <c r="Q278" s="183"/>
      <c r="R278" s="184">
        <f>SUM(R279:R305)</f>
        <v>6.0376470000000002E-2</v>
      </c>
      <c r="S278" s="183"/>
      <c r="T278" s="185">
        <f>SUM(T279:T305)</f>
        <v>1.5725099999999999E-2</v>
      </c>
      <c r="AR278" s="186" t="s">
        <v>80</v>
      </c>
      <c r="AT278" s="187" t="s">
        <v>70</v>
      </c>
      <c r="AU278" s="187" t="s">
        <v>76</v>
      </c>
      <c r="AY278" s="186" t="s">
        <v>137</v>
      </c>
      <c r="BK278" s="188">
        <f>SUM(BK279:BK305)</f>
        <v>0</v>
      </c>
    </row>
    <row r="279" spans="2:65" s="1" customFormat="1" ht="22.5" customHeight="1">
      <c r="B279" s="40"/>
      <c r="C279" s="192" t="s">
        <v>415</v>
      </c>
      <c r="D279" s="192" t="s">
        <v>139</v>
      </c>
      <c r="E279" s="193" t="s">
        <v>416</v>
      </c>
      <c r="F279" s="194" t="s">
        <v>417</v>
      </c>
      <c r="G279" s="195" t="s">
        <v>142</v>
      </c>
      <c r="H279" s="196">
        <v>36.57</v>
      </c>
      <c r="I279" s="197"/>
      <c r="J279" s="198">
        <f>ROUND(I279*H279,2)</f>
        <v>0</v>
      </c>
      <c r="K279" s="194" t="s">
        <v>143</v>
      </c>
      <c r="L279" s="60"/>
      <c r="M279" s="199" t="s">
        <v>21</v>
      </c>
      <c r="N279" s="200" t="s">
        <v>42</v>
      </c>
      <c r="O279" s="41"/>
      <c r="P279" s="201">
        <f>O279*H279</f>
        <v>0</v>
      </c>
      <c r="Q279" s="201">
        <v>0</v>
      </c>
      <c r="R279" s="201">
        <f>Q279*H279</f>
        <v>0</v>
      </c>
      <c r="S279" s="201">
        <v>4.2999999999999999E-4</v>
      </c>
      <c r="T279" s="202">
        <f>S279*H279</f>
        <v>1.5725099999999999E-2</v>
      </c>
      <c r="AR279" s="23" t="s">
        <v>239</v>
      </c>
      <c r="AT279" s="23" t="s">
        <v>139</v>
      </c>
      <c r="AU279" s="23" t="s">
        <v>80</v>
      </c>
      <c r="AY279" s="23" t="s">
        <v>137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3" t="s">
        <v>76</v>
      </c>
      <c r="BK279" s="203">
        <f>ROUND(I279*H279,2)</f>
        <v>0</v>
      </c>
      <c r="BL279" s="23" t="s">
        <v>239</v>
      </c>
      <c r="BM279" s="23" t="s">
        <v>418</v>
      </c>
    </row>
    <row r="280" spans="2:65" s="11" customFormat="1" ht="13.5">
      <c r="B280" s="204"/>
      <c r="C280" s="205"/>
      <c r="D280" s="206" t="s">
        <v>145</v>
      </c>
      <c r="E280" s="207" t="s">
        <v>21</v>
      </c>
      <c r="F280" s="208" t="s">
        <v>146</v>
      </c>
      <c r="G280" s="205"/>
      <c r="H280" s="209" t="s">
        <v>21</v>
      </c>
      <c r="I280" s="210"/>
      <c r="J280" s="205"/>
      <c r="K280" s="205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145</v>
      </c>
      <c r="AU280" s="215" t="s">
        <v>80</v>
      </c>
      <c r="AV280" s="11" t="s">
        <v>76</v>
      </c>
      <c r="AW280" s="11" t="s">
        <v>35</v>
      </c>
      <c r="AX280" s="11" t="s">
        <v>71</v>
      </c>
      <c r="AY280" s="215" t="s">
        <v>137</v>
      </c>
    </row>
    <row r="281" spans="2:65" s="12" customFormat="1" ht="13.5">
      <c r="B281" s="216"/>
      <c r="C281" s="217"/>
      <c r="D281" s="206" t="s">
        <v>145</v>
      </c>
      <c r="E281" s="228" t="s">
        <v>21</v>
      </c>
      <c r="F281" s="229" t="s">
        <v>419</v>
      </c>
      <c r="G281" s="217"/>
      <c r="H281" s="230">
        <v>24</v>
      </c>
      <c r="I281" s="222"/>
      <c r="J281" s="217"/>
      <c r="K281" s="217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145</v>
      </c>
      <c r="AU281" s="227" t="s">
        <v>80</v>
      </c>
      <c r="AV281" s="12" t="s">
        <v>80</v>
      </c>
      <c r="AW281" s="12" t="s">
        <v>35</v>
      </c>
      <c r="AX281" s="12" t="s">
        <v>71</v>
      </c>
      <c r="AY281" s="227" t="s">
        <v>137</v>
      </c>
    </row>
    <row r="282" spans="2:65" s="12" customFormat="1" ht="13.5">
      <c r="B282" s="216"/>
      <c r="C282" s="217"/>
      <c r="D282" s="206" t="s">
        <v>145</v>
      </c>
      <c r="E282" s="228" t="s">
        <v>21</v>
      </c>
      <c r="F282" s="229" t="s">
        <v>420</v>
      </c>
      <c r="G282" s="217"/>
      <c r="H282" s="230">
        <v>5.28</v>
      </c>
      <c r="I282" s="222"/>
      <c r="J282" s="217"/>
      <c r="K282" s="217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145</v>
      </c>
      <c r="AU282" s="227" t="s">
        <v>80</v>
      </c>
      <c r="AV282" s="12" t="s">
        <v>80</v>
      </c>
      <c r="AW282" s="12" t="s">
        <v>35</v>
      </c>
      <c r="AX282" s="12" t="s">
        <v>71</v>
      </c>
      <c r="AY282" s="227" t="s">
        <v>137</v>
      </c>
    </row>
    <row r="283" spans="2:65" s="12" customFormat="1" ht="13.5">
      <c r="B283" s="216"/>
      <c r="C283" s="217"/>
      <c r="D283" s="206" t="s">
        <v>145</v>
      </c>
      <c r="E283" s="228" t="s">
        <v>21</v>
      </c>
      <c r="F283" s="229" t="s">
        <v>421</v>
      </c>
      <c r="G283" s="217"/>
      <c r="H283" s="230">
        <v>2.08</v>
      </c>
      <c r="I283" s="222"/>
      <c r="J283" s="217"/>
      <c r="K283" s="217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145</v>
      </c>
      <c r="AU283" s="227" t="s">
        <v>80</v>
      </c>
      <c r="AV283" s="12" t="s">
        <v>80</v>
      </c>
      <c r="AW283" s="12" t="s">
        <v>35</v>
      </c>
      <c r="AX283" s="12" t="s">
        <v>71</v>
      </c>
      <c r="AY283" s="227" t="s">
        <v>137</v>
      </c>
    </row>
    <row r="284" spans="2:65" s="12" customFormat="1" ht="13.5">
      <c r="B284" s="216"/>
      <c r="C284" s="217"/>
      <c r="D284" s="206" t="s">
        <v>145</v>
      </c>
      <c r="E284" s="228" t="s">
        <v>21</v>
      </c>
      <c r="F284" s="229" t="s">
        <v>422</v>
      </c>
      <c r="G284" s="217"/>
      <c r="H284" s="230">
        <v>2.3199999999999998</v>
      </c>
      <c r="I284" s="222"/>
      <c r="J284" s="217"/>
      <c r="K284" s="217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145</v>
      </c>
      <c r="AU284" s="227" t="s">
        <v>80</v>
      </c>
      <c r="AV284" s="12" t="s">
        <v>80</v>
      </c>
      <c r="AW284" s="12" t="s">
        <v>35</v>
      </c>
      <c r="AX284" s="12" t="s">
        <v>71</v>
      </c>
      <c r="AY284" s="227" t="s">
        <v>137</v>
      </c>
    </row>
    <row r="285" spans="2:65" s="12" customFormat="1" ht="13.5">
      <c r="B285" s="216"/>
      <c r="C285" s="217"/>
      <c r="D285" s="206" t="s">
        <v>145</v>
      </c>
      <c r="E285" s="228" t="s">
        <v>21</v>
      </c>
      <c r="F285" s="229" t="s">
        <v>423</v>
      </c>
      <c r="G285" s="217"/>
      <c r="H285" s="230">
        <v>1.5</v>
      </c>
      <c r="I285" s="222"/>
      <c r="J285" s="217"/>
      <c r="K285" s="217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145</v>
      </c>
      <c r="AU285" s="227" t="s">
        <v>80</v>
      </c>
      <c r="AV285" s="12" t="s">
        <v>80</v>
      </c>
      <c r="AW285" s="12" t="s">
        <v>35</v>
      </c>
      <c r="AX285" s="12" t="s">
        <v>71</v>
      </c>
      <c r="AY285" s="227" t="s">
        <v>137</v>
      </c>
    </row>
    <row r="286" spans="2:65" s="12" customFormat="1" ht="13.5">
      <c r="B286" s="216"/>
      <c r="C286" s="217"/>
      <c r="D286" s="206" t="s">
        <v>145</v>
      </c>
      <c r="E286" s="228" t="s">
        <v>21</v>
      </c>
      <c r="F286" s="229" t="s">
        <v>424</v>
      </c>
      <c r="G286" s="217"/>
      <c r="H286" s="230">
        <v>1.39</v>
      </c>
      <c r="I286" s="222"/>
      <c r="J286" s="217"/>
      <c r="K286" s="217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145</v>
      </c>
      <c r="AU286" s="227" t="s">
        <v>80</v>
      </c>
      <c r="AV286" s="12" t="s">
        <v>80</v>
      </c>
      <c r="AW286" s="12" t="s">
        <v>35</v>
      </c>
      <c r="AX286" s="12" t="s">
        <v>71</v>
      </c>
      <c r="AY286" s="227" t="s">
        <v>137</v>
      </c>
    </row>
    <row r="287" spans="2:65" s="13" customFormat="1" ht="13.5">
      <c r="B287" s="231"/>
      <c r="C287" s="232"/>
      <c r="D287" s="218" t="s">
        <v>145</v>
      </c>
      <c r="E287" s="233" t="s">
        <v>21</v>
      </c>
      <c r="F287" s="234" t="s">
        <v>164</v>
      </c>
      <c r="G287" s="232"/>
      <c r="H287" s="235">
        <v>36.57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145</v>
      </c>
      <c r="AU287" s="241" t="s">
        <v>80</v>
      </c>
      <c r="AV287" s="13" t="s">
        <v>86</v>
      </c>
      <c r="AW287" s="13" t="s">
        <v>35</v>
      </c>
      <c r="AX287" s="13" t="s">
        <v>76</v>
      </c>
      <c r="AY287" s="241" t="s">
        <v>137</v>
      </c>
    </row>
    <row r="288" spans="2:65" s="1" customFormat="1" ht="22.5" customHeight="1">
      <c r="B288" s="40"/>
      <c r="C288" s="192" t="s">
        <v>425</v>
      </c>
      <c r="D288" s="192" t="s">
        <v>139</v>
      </c>
      <c r="E288" s="193" t="s">
        <v>426</v>
      </c>
      <c r="F288" s="194" t="s">
        <v>427</v>
      </c>
      <c r="G288" s="195" t="s">
        <v>142</v>
      </c>
      <c r="H288" s="196">
        <v>36.57</v>
      </c>
      <c r="I288" s="197"/>
      <c r="J288" s="198">
        <f>ROUND(I288*H288,2)</f>
        <v>0</v>
      </c>
      <c r="K288" s="194" t="s">
        <v>143</v>
      </c>
      <c r="L288" s="60"/>
      <c r="M288" s="199" t="s">
        <v>21</v>
      </c>
      <c r="N288" s="200" t="s">
        <v>42</v>
      </c>
      <c r="O288" s="41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AR288" s="23" t="s">
        <v>239</v>
      </c>
      <c r="AT288" s="23" t="s">
        <v>139</v>
      </c>
      <c r="AU288" s="23" t="s">
        <v>80</v>
      </c>
      <c r="AY288" s="23" t="s">
        <v>137</v>
      </c>
      <c r="BE288" s="203">
        <f>IF(N288="základní",J288,0)</f>
        <v>0</v>
      </c>
      <c r="BF288" s="203">
        <f>IF(N288="snížená",J288,0)</f>
        <v>0</v>
      </c>
      <c r="BG288" s="203">
        <f>IF(N288="zákl. přenesená",J288,0)</f>
        <v>0</v>
      </c>
      <c r="BH288" s="203">
        <f>IF(N288="sníž. přenesená",J288,0)</f>
        <v>0</v>
      </c>
      <c r="BI288" s="203">
        <f>IF(N288="nulová",J288,0)</f>
        <v>0</v>
      </c>
      <c r="BJ288" s="23" t="s">
        <v>76</v>
      </c>
      <c r="BK288" s="203">
        <f>ROUND(I288*H288,2)</f>
        <v>0</v>
      </c>
      <c r="BL288" s="23" t="s">
        <v>239</v>
      </c>
      <c r="BM288" s="23" t="s">
        <v>428</v>
      </c>
    </row>
    <row r="289" spans="2:65" s="11" customFormat="1" ht="13.5">
      <c r="B289" s="204"/>
      <c r="C289" s="205"/>
      <c r="D289" s="206" t="s">
        <v>145</v>
      </c>
      <c r="E289" s="207" t="s">
        <v>21</v>
      </c>
      <c r="F289" s="208" t="s">
        <v>157</v>
      </c>
      <c r="G289" s="205"/>
      <c r="H289" s="209" t="s">
        <v>21</v>
      </c>
      <c r="I289" s="210"/>
      <c r="J289" s="205"/>
      <c r="K289" s="205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145</v>
      </c>
      <c r="AU289" s="215" t="s">
        <v>80</v>
      </c>
      <c r="AV289" s="11" t="s">
        <v>76</v>
      </c>
      <c r="AW289" s="11" t="s">
        <v>35</v>
      </c>
      <c r="AX289" s="11" t="s">
        <v>71</v>
      </c>
      <c r="AY289" s="215" t="s">
        <v>137</v>
      </c>
    </row>
    <row r="290" spans="2:65" s="12" customFormat="1" ht="13.5">
      <c r="B290" s="216"/>
      <c r="C290" s="217"/>
      <c r="D290" s="206" t="s">
        <v>145</v>
      </c>
      <c r="E290" s="228" t="s">
        <v>21</v>
      </c>
      <c r="F290" s="229" t="s">
        <v>429</v>
      </c>
      <c r="G290" s="217"/>
      <c r="H290" s="230">
        <v>24</v>
      </c>
      <c r="I290" s="222"/>
      <c r="J290" s="217"/>
      <c r="K290" s="217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145</v>
      </c>
      <c r="AU290" s="227" t="s">
        <v>80</v>
      </c>
      <c r="AV290" s="12" t="s">
        <v>80</v>
      </c>
      <c r="AW290" s="12" t="s">
        <v>35</v>
      </c>
      <c r="AX290" s="12" t="s">
        <v>71</v>
      </c>
      <c r="AY290" s="227" t="s">
        <v>137</v>
      </c>
    </row>
    <row r="291" spans="2:65" s="12" customFormat="1" ht="13.5">
      <c r="B291" s="216"/>
      <c r="C291" s="217"/>
      <c r="D291" s="206" t="s">
        <v>145</v>
      </c>
      <c r="E291" s="228" t="s">
        <v>21</v>
      </c>
      <c r="F291" s="229" t="s">
        <v>430</v>
      </c>
      <c r="G291" s="217"/>
      <c r="H291" s="230">
        <v>5.28</v>
      </c>
      <c r="I291" s="222"/>
      <c r="J291" s="217"/>
      <c r="K291" s="217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145</v>
      </c>
      <c r="AU291" s="227" t="s">
        <v>80</v>
      </c>
      <c r="AV291" s="12" t="s">
        <v>80</v>
      </c>
      <c r="AW291" s="12" t="s">
        <v>35</v>
      </c>
      <c r="AX291" s="12" t="s">
        <v>71</v>
      </c>
      <c r="AY291" s="227" t="s">
        <v>137</v>
      </c>
    </row>
    <row r="292" spans="2:65" s="12" customFormat="1" ht="13.5">
      <c r="B292" s="216"/>
      <c r="C292" s="217"/>
      <c r="D292" s="206" t="s">
        <v>145</v>
      </c>
      <c r="E292" s="228" t="s">
        <v>21</v>
      </c>
      <c r="F292" s="229" t="s">
        <v>431</v>
      </c>
      <c r="G292" s="217"/>
      <c r="H292" s="230">
        <v>2.08</v>
      </c>
      <c r="I292" s="222"/>
      <c r="J292" s="217"/>
      <c r="K292" s="217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145</v>
      </c>
      <c r="AU292" s="227" t="s">
        <v>80</v>
      </c>
      <c r="AV292" s="12" t="s">
        <v>80</v>
      </c>
      <c r="AW292" s="12" t="s">
        <v>35</v>
      </c>
      <c r="AX292" s="12" t="s">
        <v>71</v>
      </c>
      <c r="AY292" s="227" t="s">
        <v>137</v>
      </c>
    </row>
    <row r="293" spans="2:65" s="12" customFormat="1" ht="13.5">
      <c r="B293" s="216"/>
      <c r="C293" s="217"/>
      <c r="D293" s="206" t="s">
        <v>145</v>
      </c>
      <c r="E293" s="228" t="s">
        <v>21</v>
      </c>
      <c r="F293" s="229" t="s">
        <v>432</v>
      </c>
      <c r="G293" s="217"/>
      <c r="H293" s="230">
        <v>2.3199999999999998</v>
      </c>
      <c r="I293" s="222"/>
      <c r="J293" s="217"/>
      <c r="K293" s="217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145</v>
      </c>
      <c r="AU293" s="227" t="s">
        <v>80</v>
      </c>
      <c r="AV293" s="12" t="s">
        <v>80</v>
      </c>
      <c r="AW293" s="12" t="s">
        <v>35</v>
      </c>
      <c r="AX293" s="12" t="s">
        <v>71</v>
      </c>
      <c r="AY293" s="227" t="s">
        <v>137</v>
      </c>
    </row>
    <row r="294" spans="2:65" s="12" customFormat="1" ht="13.5">
      <c r="B294" s="216"/>
      <c r="C294" s="217"/>
      <c r="D294" s="206" t="s">
        <v>145</v>
      </c>
      <c r="E294" s="228" t="s">
        <v>21</v>
      </c>
      <c r="F294" s="229" t="s">
        <v>433</v>
      </c>
      <c r="G294" s="217"/>
      <c r="H294" s="230">
        <v>1.5</v>
      </c>
      <c r="I294" s="222"/>
      <c r="J294" s="217"/>
      <c r="K294" s="217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145</v>
      </c>
      <c r="AU294" s="227" t="s">
        <v>80</v>
      </c>
      <c r="AV294" s="12" t="s">
        <v>80</v>
      </c>
      <c r="AW294" s="12" t="s">
        <v>35</v>
      </c>
      <c r="AX294" s="12" t="s">
        <v>71</v>
      </c>
      <c r="AY294" s="227" t="s">
        <v>137</v>
      </c>
    </row>
    <row r="295" spans="2:65" s="12" customFormat="1" ht="13.5">
      <c r="B295" s="216"/>
      <c r="C295" s="217"/>
      <c r="D295" s="206" t="s">
        <v>145</v>
      </c>
      <c r="E295" s="228" t="s">
        <v>21</v>
      </c>
      <c r="F295" s="229" t="s">
        <v>434</v>
      </c>
      <c r="G295" s="217"/>
      <c r="H295" s="230">
        <v>1.39</v>
      </c>
      <c r="I295" s="222"/>
      <c r="J295" s="217"/>
      <c r="K295" s="217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145</v>
      </c>
      <c r="AU295" s="227" t="s">
        <v>80</v>
      </c>
      <c r="AV295" s="12" t="s">
        <v>80</v>
      </c>
      <c r="AW295" s="12" t="s">
        <v>35</v>
      </c>
      <c r="AX295" s="12" t="s">
        <v>71</v>
      </c>
      <c r="AY295" s="227" t="s">
        <v>137</v>
      </c>
    </row>
    <row r="296" spans="2:65" s="13" customFormat="1" ht="13.5">
      <c r="B296" s="231"/>
      <c r="C296" s="232"/>
      <c r="D296" s="218" t="s">
        <v>145</v>
      </c>
      <c r="E296" s="233" t="s">
        <v>21</v>
      </c>
      <c r="F296" s="234" t="s">
        <v>164</v>
      </c>
      <c r="G296" s="232"/>
      <c r="H296" s="235">
        <v>36.57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AT296" s="241" t="s">
        <v>145</v>
      </c>
      <c r="AU296" s="241" t="s">
        <v>80</v>
      </c>
      <c r="AV296" s="13" t="s">
        <v>86</v>
      </c>
      <c r="AW296" s="13" t="s">
        <v>35</v>
      </c>
      <c r="AX296" s="13" t="s">
        <v>76</v>
      </c>
      <c r="AY296" s="241" t="s">
        <v>137</v>
      </c>
    </row>
    <row r="297" spans="2:65" s="1" customFormat="1" ht="22.5" customHeight="1">
      <c r="B297" s="40"/>
      <c r="C297" s="242" t="s">
        <v>435</v>
      </c>
      <c r="D297" s="242" t="s">
        <v>185</v>
      </c>
      <c r="E297" s="243" t="s">
        <v>436</v>
      </c>
      <c r="F297" s="244" t="s">
        <v>437</v>
      </c>
      <c r="G297" s="245" t="s">
        <v>142</v>
      </c>
      <c r="H297" s="246">
        <v>37.301000000000002</v>
      </c>
      <c r="I297" s="247"/>
      <c r="J297" s="248">
        <f>ROUND(I297*H297,2)</f>
        <v>0</v>
      </c>
      <c r="K297" s="244" t="s">
        <v>143</v>
      </c>
      <c r="L297" s="249"/>
      <c r="M297" s="250" t="s">
        <v>21</v>
      </c>
      <c r="N297" s="251" t="s">
        <v>42</v>
      </c>
      <c r="O297" s="41"/>
      <c r="P297" s="201">
        <f>O297*H297</f>
        <v>0</v>
      </c>
      <c r="Q297" s="201">
        <v>1.5E-3</v>
      </c>
      <c r="R297" s="201">
        <f>Q297*H297</f>
        <v>5.5951500000000001E-2</v>
      </c>
      <c r="S297" s="201">
        <v>0</v>
      </c>
      <c r="T297" s="202">
        <f>S297*H297</f>
        <v>0</v>
      </c>
      <c r="AR297" s="23" t="s">
        <v>340</v>
      </c>
      <c r="AT297" s="23" t="s">
        <v>185</v>
      </c>
      <c r="AU297" s="23" t="s">
        <v>80</v>
      </c>
      <c r="AY297" s="23" t="s">
        <v>137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23" t="s">
        <v>76</v>
      </c>
      <c r="BK297" s="203">
        <f>ROUND(I297*H297,2)</f>
        <v>0</v>
      </c>
      <c r="BL297" s="23" t="s">
        <v>239</v>
      </c>
      <c r="BM297" s="23" t="s">
        <v>438</v>
      </c>
    </row>
    <row r="298" spans="2:65" s="1" customFormat="1" ht="27">
      <c r="B298" s="40"/>
      <c r="C298" s="62"/>
      <c r="D298" s="206" t="s">
        <v>371</v>
      </c>
      <c r="E298" s="62"/>
      <c r="F298" s="255" t="s">
        <v>439</v>
      </c>
      <c r="G298" s="62"/>
      <c r="H298" s="62"/>
      <c r="I298" s="162"/>
      <c r="J298" s="62"/>
      <c r="K298" s="62"/>
      <c r="L298" s="60"/>
      <c r="M298" s="256"/>
      <c r="N298" s="41"/>
      <c r="O298" s="41"/>
      <c r="P298" s="41"/>
      <c r="Q298" s="41"/>
      <c r="R298" s="41"/>
      <c r="S298" s="41"/>
      <c r="T298" s="77"/>
      <c r="AT298" s="23" t="s">
        <v>371</v>
      </c>
      <c r="AU298" s="23" t="s">
        <v>80</v>
      </c>
    </row>
    <row r="299" spans="2:65" s="12" customFormat="1" ht="13.5">
      <c r="B299" s="216"/>
      <c r="C299" s="217"/>
      <c r="D299" s="218" t="s">
        <v>145</v>
      </c>
      <c r="E299" s="219" t="s">
        <v>21</v>
      </c>
      <c r="F299" s="220" t="s">
        <v>440</v>
      </c>
      <c r="G299" s="217"/>
      <c r="H299" s="221">
        <v>37.301000000000002</v>
      </c>
      <c r="I299" s="222"/>
      <c r="J299" s="217"/>
      <c r="K299" s="217"/>
      <c r="L299" s="223"/>
      <c r="M299" s="224"/>
      <c r="N299" s="225"/>
      <c r="O299" s="225"/>
      <c r="P299" s="225"/>
      <c r="Q299" s="225"/>
      <c r="R299" s="225"/>
      <c r="S299" s="225"/>
      <c r="T299" s="226"/>
      <c r="AT299" s="227" t="s">
        <v>145</v>
      </c>
      <c r="AU299" s="227" t="s">
        <v>80</v>
      </c>
      <c r="AV299" s="12" t="s">
        <v>80</v>
      </c>
      <c r="AW299" s="12" t="s">
        <v>35</v>
      </c>
      <c r="AX299" s="12" t="s">
        <v>76</v>
      </c>
      <c r="AY299" s="227" t="s">
        <v>137</v>
      </c>
    </row>
    <row r="300" spans="2:65" s="1" customFormat="1" ht="22.5" customHeight="1">
      <c r="B300" s="40"/>
      <c r="C300" s="192" t="s">
        <v>441</v>
      </c>
      <c r="D300" s="192" t="s">
        <v>139</v>
      </c>
      <c r="E300" s="193" t="s">
        <v>442</v>
      </c>
      <c r="F300" s="194" t="s">
        <v>443</v>
      </c>
      <c r="G300" s="195" t="s">
        <v>142</v>
      </c>
      <c r="H300" s="196">
        <v>36.57</v>
      </c>
      <c r="I300" s="197"/>
      <c r="J300" s="198">
        <f>ROUND(I300*H300,2)</f>
        <v>0</v>
      </c>
      <c r="K300" s="194" t="s">
        <v>143</v>
      </c>
      <c r="L300" s="60"/>
      <c r="M300" s="199" t="s">
        <v>21</v>
      </c>
      <c r="N300" s="200" t="s">
        <v>42</v>
      </c>
      <c r="O300" s="41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AR300" s="23" t="s">
        <v>239</v>
      </c>
      <c r="AT300" s="23" t="s">
        <v>139</v>
      </c>
      <c r="AU300" s="23" t="s">
        <v>80</v>
      </c>
      <c r="AY300" s="23" t="s">
        <v>137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23" t="s">
        <v>76</v>
      </c>
      <c r="BK300" s="203">
        <f>ROUND(I300*H300,2)</f>
        <v>0</v>
      </c>
      <c r="BL300" s="23" t="s">
        <v>239</v>
      </c>
      <c r="BM300" s="23" t="s">
        <v>444</v>
      </c>
    </row>
    <row r="301" spans="2:65" s="12" customFormat="1" ht="13.5">
      <c r="B301" s="216"/>
      <c r="C301" s="217"/>
      <c r="D301" s="218" t="s">
        <v>145</v>
      </c>
      <c r="E301" s="219" t="s">
        <v>21</v>
      </c>
      <c r="F301" s="220" t="s">
        <v>445</v>
      </c>
      <c r="G301" s="217"/>
      <c r="H301" s="221">
        <v>36.57</v>
      </c>
      <c r="I301" s="222"/>
      <c r="J301" s="217"/>
      <c r="K301" s="217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145</v>
      </c>
      <c r="AU301" s="227" t="s">
        <v>80</v>
      </c>
      <c r="AV301" s="12" t="s">
        <v>80</v>
      </c>
      <c r="AW301" s="12" t="s">
        <v>35</v>
      </c>
      <c r="AX301" s="12" t="s">
        <v>76</v>
      </c>
      <c r="AY301" s="227" t="s">
        <v>137</v>
      </c>
    </row>
    <row r="302" spans="2:65" s="1" customFormat="1" ht="22.5" customHeight="1">
      <c r="B302" s="40"/>
      <c r="C302" s="242" t="s">
        <v>446</v>
      </c>
      <c r="D302" s="242" t="s">
        <v>185</v>
      </c>
      <c r="E302" s="243" t="s">
        <v>447</v>
      </c>
      <c r="F302" s="244" t="s">
        <v>448</v>
      </c>
      <c r="G302" s="245" t="s">
        <v>142</v>
      </c>
      <c r="H302" s="246">
        <v>40.226999999999997</v>
      </c>
      <c r="I302" s="247"/>
      <c r="J302" s="248">
        <f>ROUND(I302*H302,2)</f>
        <v>0</v>
      </c>
      <c r="K302" s="244" t="s">
        <v>143</v>
      </c>
      <c r="L302" s="249"/>
      <c r="M302" s="250" t="s">
        <v>21</v>
      </c>
      <c r="N302" s="251" t="s">
        <v>42</v>
      </c>
      <c r="O302" s="41"/>
      <c r="P302" s="201">
        <f>O302*H302</f>
        <v>0</v>
      </c>
      <c r="Q302" s="201">
        <v>1.1E-4</v>
      </c>
      <c r="R302" s="201">
        <f>Q302*H302</f>
        <v>4.4249699999999994E-3</v>
      </c>
      <c r="S302" s="201">
        <v>0</v>
      </c>
      <c r="T302" s="202">
        <f>S302*H302</f>
        <v>0</v>
      </c>
      <c r="AR302" s="23" t="s">
        <v>340</v>
      </c>
      <c r="AT302" s="23" t="s">
        <v>185</v>
      </c>
      <c r="AU302" s="23" t="s">
        <v>80</v>
      </c>
      <c r="AY302" s="23" t="s">
        <v>137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3" t="s">
        <v>76</v>
      </c>
      <c r="BK302" s="203">
        <f>ROUND(I302*H302,2)</f>
        <v>0</v>
      </c>
      <c r="BL302" s="23" t="s">
        <v>239</v>
      </c>
      <c r="BM302" s="23" t="s">
        <v>449</v>
      </c>
    </row>
    <row r="303" spans="2:65" s="1" customFormat="1" ht="27">
      <c r="B303" s="40"/>
      <c r="C303" s="62"/>
      <c r="D303" s="206" t="s">
        <v>371</v>
      </c>
      <c r="E303" s="62"/>
      <c r="F303" s="255" t="s">
        <v>450</v>
      </c>
      <c r="G303" s="62"/>
      <c r="H303" s="62"/>
      <c r="I303" s="162"/>
      <c r="J303" s="62"/>
      <c r="K303" s="62"/>
      <c r="L303" s="60"/>
      <c r="M303" s="256"/>
      <c r="N303" s="41"/>
      <c r="O303" s="41"/>
      <c r="P303" s="41"/>
      <c r="Q303" s="41"/>
      <c r="R303" s="41"/>
      <c r="S303" s="41"/>
      <c r="T303" s="77"/>
      <c r="AT303" s="23" t="s">
        <v>371</v>
      </c>
      <c r="AU303" s="23" t="s">
        <v>80</v>
      </c>
    </row>
    <row r="304" spans="2:65" s="12" customFormat="1" ht="13.5">
      <c r="B304" s="216"/>
      <c r="C304" s="217"/>
      <c r="D304" s="218" t="s">
        <v>145</v>
      </c>
      <c r="E304" s="219" t="s">
        <v>21</v>
      </c>
      <c r="F304" s="220" t="s">
        <v>451</v>
      </c>
      <c r="G304" s="217"/>
      <c r="H304" s="221">
        <v>40.226999999999997</v>
      </c>
      <c r="I304" s="222"/>
      <c r="J304" s="217"/>
      <c r="K304" s="217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145</v>
      </c>
      <c r="AU304" s="227" t="s">
        <v>80</v>
      </c>
      <c r="AV304" s="12" t="s">
        <v>80</v>
      </c>
      <c r="AW304" s="12" t="s">
        <v>35</v>
      </c>
      <c r="AX304" s="12" t="s">
        <v>76</v>
      </c>
      <c r="AY304" s="227" t="s">
        <v>137</v>
      </c>
    </row>
    <row r="305" spans="2:65" s="1" customFormat="1" ht="22.5" customHeight="1">
      <c r="B305" s="40"/>
      <c r="C305" s="192" t="s">
        <v>452</v>
      </c>
      <c r="D305" s="192" t="s">
        <v>139</v>
      </c>
      <c r="E305" s="193" t="s">
        <v>453</v>
      </c>
      <c r="F305" s="194" t="s">
        <v>454</v>
      </c>
      <c r="G305" s="195" t="s">
        <v>167</v>
      </c>
      <c r="H305" s="196">
        <v>0.06</v>
      </c>
      <c r="I305" s="197"/>
      <c r="J305" s="198">
        <f>ROUND(I305*H305,2)</f>
        <v>0</v>
      </c>
      <c r="K305" s="194" t="s">
        <v>143</v>
      </c>
      <c r="L305" s="60"/>
      <c r="M305" s="199" t="s">
        <v>21</v>
      </c>
      <c r="N305" s="200" t="s">
        <v>42</v>
      </c>
      <c r="O305" s="41"/>
      <c r="P305" s="201">
        <f>O305*H305</f>
        <v>0</v>
      </c>
      <c r="Q305" s="201">
        <v>0</v>
      </c>
      <c r="R305" s="201">
        <f>Q305*H305</f>
        <v>0</v>
      </c>
      <c r="S305" s="201">
        <v>0</v>
      </c>
      <c r="T305" s="202">
        <f>S305*H305</f>
        <v>0</v>
      </c>
      <c r="AR305" s="23" t="s">
        <v>239</v>
      </c>
      <c r="AT305" s="23" t="s">
        <v>139</v>
      </c>
      <c r="AU305" s="23" t="s">
        <v>80</v>
      </c>
      <c r="AY305" s="23" t="s">
        <v>137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3" t="s">
        <v>76</v>
      </c>
      <c r="BK305" s="203">
        <f>ROUND(I305*H305,2)</f>
        <v>0</v>
      </c>
      <c r="BL305" s="23" t="s">
        <v>239</v>
      </c>
      <c r="BM305" s="23" t="s">
        <v>455</v>
      </c>
    </row>
    <row r="306" spans="2:65" s="10" customFormat="1" ht="29.85" customHeight="1">
      <c r="B306" s="175"/>
      <c r="C306" s="176"/>
      <c r="D306" s="189" t="s">
        <v>70</v>
      </c>
      <c r="E306" s="190" t="s">
        <v>456</v>
      </c>
      <c r="F306" s="190" t="s">
        <v>457</v>
      </c>
      <c r="G306" s="176"/>
      <c r="H306" s="176"/>
      <c r="I306" s="179"/>
      <c r="J306" s="191">
        <f>BK306</f>
        <v>0</v>
      </c>
      <c r="K306" s="176"/>
      <c r="L306" s="181"/>
      <c r="M306" s="182"/>
      <c r="N306" s="183"/>
      <c r="O306" s="183"/>
      <c r="P306" s="184">
        <f>SUM(P307:P312)</f>
        <v>0</v>
      </c>
      <c r="Q306" s="183"/>
      <c r="R306" s="184">
        <f>SUM(R307:R312)</f>
        <v>0</v>
      </c>
      <c r="S306" s="183"/>
      <c r="T306" s="185">
        <f>SUM(T307:T312)</f>
        <v>2E-3</v>
      </c>
      <c r="AR306" s="186" t="s">
        <v>80</v>
      </c>
      <c r="AT306" s="187" t="s">
        <v>70</v>
      </c>
      <c r="AU306" s="187" t="s">
        <v>76</v>
      </c>
      <c r="AY306" s="186" t="s">
        <v>137</v>
      </c>
      <c r="BK306" s="188">
        <f>SUM(BK307:BK312)</f>
        <v>0</v>
      </c>
    </row>
    <row r="307" spans="2:65" s="1" customFormat="1" ht="22.5" customHeight="1">
      <c r="B307" s="40"/>
      <c r="C307" s="192" t="s">
        <v>458</v>
      </c>
      <c r="D307" s="192" t="s">
        <v>139</v>
      </c>
      <c r="E307" s="193" t="s">
        <v>459</v>
      </c>
      <c r="F307" s="194" t="s">
        <v>460</v>
      </c>
      <c r="G307" s="195" t="s">
        <v>181</v>
      </c>
      <c r="H307" s="196">
        <v>1</v>
      </c>
      <c r="I307" s="197"/>
      <c r="J307" s="198">
        <f t="shared" ref="J307:J312" si="0">ROUND(I307*H307,2)</f>
        <v>0</v>
      </c>
      <c r="K307" s="194" t="s">
        <v>143</v>
      </c>
      <c r="L307" s="60"/>
      <c r="M307" s="199" t="s">
        <v>21</v>
      </c>
      <c r="N307" s="200" t="s">
        <v>42</v>
      </c>
      <c r="O307" s="41"/>
      <c r="P307" s="201">
        <f t="shared" ref="P307:P312" si="1">O307*H307</f>
        <v>0</v>
      </c>
      <c r="Q307" s="201">
        <v>0</v>
      </c>
      <c r="R307" s="201">
        <f t="shared" ref="R307:R312" si="2">Q307*H307</f>
        <v>0</v>
      </c>
      <c r="S307" s="201">
        <v>0</v>
      </c>
      <c r="T307" s="202">
        <f t="shared" ref="T307:T312" si="3">S307*H307</f>
        <v>0</v>
      </c>
      <c r="AR307" s="23" t="s">
        <v>239</v>
      </c>
      <c r="AT307" s="23" t="s">
        <v>139</v>
      </c>
      <c r="AU307" s="23" t="s">
        <v>80</v>
      </c>
      <c r="AY307" s="23" t="s">
        <v>137</v>
      </c>
      <c r="BE307" s="203">
        <f t="shared" ref="BE307:BE312" si="4">IF(N307="základní",J307,0)</f>
        <v>0</v>
      </c>
      <c r="BF307" s="203">
        <f t="shared" ref="BF307:BF312" si="5">IF(N307="snížená",J307,0)</f>
        <v>0</v>
      </c>
      <c r="BG307" s="203">
        <f t="shared" ref="BG307:BG312" si="6">IF(N307="zákl. přenesená",J307,0)</f>
        <v>0</v>
      </c>
      <c r="BH307" s="203">
        <f t="shared" ref="BH307:BH312" si="7">IF(N307="sníž. přenesená",J307,0)</f>
        <v>0</v>
      </c>
      <c r="BI307" s="203">
        <f t="shared" ref="BI307:BI312" si="8">IF(N307="nulová",J307,0)</f>
        <v>0</v>
      </c>
      <c r="BJ307" s="23" t="s">
        <v>76</v>
      </c>
      <c r="BK307" s="203">
        <f t="shared" ref="BK307:BK312" si="9">ROUND(I307*H307,2)</f>
        <v>0</v>
      </c>
      <c r="BL307" s="23" t="s">
        <v>239</v>
      </c>
      <c r="BM307" s="23" t="s">
        <v>461</v>
      </c>
    </row>
    <row r="308" spans="2:65" s="1" customFormat="1" ht="22.5" customHeight="1">
      <c r="B308" s="40"/>
      <c r="C308" s="242" t="s">
        <v>462</v>
      </c>
      <c r="D308" s="242" t="s">
        <v>185</v>
      </c>
      <c r="E308" s="243" t="s">
        <v>463</v>
      </c>
      <c r="F308" s="244" t="s">
        <v>464</v>
      </c>
      <c r="G308" s="245" t="s">
        <v>181</v>
      </c>
      <c r="H308" s="246">
        <v>1</v>
      </c>
      <c r="I308" s="247"/>
      <c r="J308" s="248">
        <f t="shared" si="0"/>
        <v>0</v>
      </c>
      <c r="K308" s="244" t="s">
        <v>21</v>
      </c>
      <c r="L308" s="249"/>
      <c r="M308" s="250" t="s">
        <v>21</v>
      </c>
      <c r="N308" s="251" t="s">
        <v>42</v>
      </c>
      <c r="O308" s="41"/>
      <c r="P308" s="201">
        <f t="shared" si="1"/>
        <v>0</v>
      </c>
      <c r="Q308" s="201">
        <v>0</v>
      </c>
      <c r="R308" s="201">
        <f t="shared" si="2"/>
        <v>0</v>
      </c>
      <c r="S308" s="201">
        <v>0</v>
      </c>
      <c r="T308" s="202">
        <f t="shared" si="3"/>
        <v>0</v>
      </c>
      <c r="AR308" s="23" t="s">
        <v>340</v>
      </c>
      <c r="AT308" s="23" t="s">
        <v>185</v>
      </c>
      <c r="AU308" s="23" t="s">
        <v>80</v>
      </c>
      <c r="AY308" s="23" t="s">
        <v>137</v>
      </c>
      <c r="BE308" s="203">
        <f t="shared" si="4"/>
        <v>0</v>
      </c>
      <c r="BF308" s="203">
        <f t="shared" si="5"/>
        <v>0</v>
      </c>
      <c r="BG308" s="203">
        <f t="shared" si="6"/>
        <v>0</v>
      </c>
      <c r="BH308" s="203">
        <f t="shared" si="7"/>
        <v>0</v>
      </c>
      <c r="BI308" s="203">
        <f t="shared" si="8"/>
        <v>0</v>
      </c>
      <c r="BJ308" s="23" t="s">
        <v>76</v>
      </c>
      <c r="BK308" s="203">
        <f t="shared" si="9"/>
        <v>0</v>
      </c>
      <c r="BL308" s="23" t="s">
        <v>239</v>
      </c>
      <c r="BM308" s="23" t="s">
        <v>465</v>
      </c>
    </row>
    <row r="309" spans="2:65" s="1" customFormat="1" ht="22.5" customHeight="1">
      <c r="B309" s="40"/>
      <c r="C309" s="192" t="s">
        <v>466</v>
      </c>
      <c r="D309" s="192" t="s">
        <v>139</v>
      </c>
      <c r="E309" s="193" t="s">
        <v>467</v>
      </c>
      <c r="F309" s="194" t="s">
        <v>468</v>
      </c>
      <c r="G309" s="195" t="s">
        <v>181</v>
      </c>
      <c r="H309" s="196">
        <v>1</v>
      </c>
      <c r="I309" s="197"/>
      <c r="J309" s="198">
        <f t="shared" si="0"/>
        <v>0</v>
      </c>
      <c r="K309" s="194" t="s">
        <v>143</v>
      </c>
      <c r="L309" s="60"/>
      <c r="M309" s="199" t="s">
        <v>21</v>
      </c>
      <c r="N309" s="200" t="s">
        <v>42</v>
      </c>
      <c r="O309" s="41"/>
      <c r="P309" s="201">
        <f t="shared" si="1"/>
        <v>0</v>
      </c>
      <c r="Q309" s="201">
        <v>0</v>
      </c>
      <c r="R309" s="201">
        <f t="shared" si="2"/>
        <v>0</v>
      </c>
      <c r="S309" s="201">
        <v>2E-3</v>
      </c>
      <c r="T309" s="202">
        <f t="shared" si="3"/>
        <v>2E-3</v>
      </c>
      <c r="AR309" s="23" t="s">
        <v>239</v>
      </c>
      <c r="AT309" s="23" t="s">
        <v>139</v>
      </c>
      <c r="AU309" s="23" t="s">
        <v>80</v>
      </c>
      <c r="AY309" s="23" t="s">
        <v>137</v>
      </c>
      <c r="BE309" s="203">
        <f t="shared" si="4"/>
        <v>0</v>
      </c>
      <c r="BF309" s="203">
        <f t="shared" si="5"/>
        <v>0</v>
      </c>
      <c r="BG309" s="203">
        <f t="shared" si="6"/>
        <v>0</v>
      </c>
      <c r="BH309" s="203">
        <f t="shared" si="7"/>
        <v>0</v>
      </c>
      <c r="BI309" s="203">
        <f t="shared" si="8"/>
        <v>0</v>
      </c>
      <c r="BJ309" s="23" t="s">
        <v>76</v>
      </c>
      <c r="BK309" s="203">
        <f t="shared" si="9"/>
        <v>0</v>
      </c>
      <c r="BL309" s="23" t="s">
        <v>239</v>
      </c>
      <c r="BM309" s="23" t="s">
        <v>469</v>
      </c>
    </row>
    <row r="310" spans="2:65" s="1" customFormat="1" ht="22.5" customHeight="1">
      <c r="B310" s="40"/>
      <c r="C310" s="192" t="s">
        <v>470</v>
      </c>
      <c r="D310" s="192" t="s">
        <v>139</v>
      </c>
      <c r="E310" s="193" t="s">
        <v>471</v>
      </c>
      <c r="F310" s="194" t="s">
        <v>472</v>
      </c>
      <c r="G310" s="195" t="s">
        <v>181</v>
      </c>
      <c r="H310" s="196">
        <v>2</v>
      </c>
      <c r="I310" s="197"/>
      <c r="J310" s="198">
        <f t="shared" si="0"/>
        <v>0</v>
      </c>
      <c r="K310" s="194" t="s">
        <v>143</v>
      </c>
      <c r="L310" s="60"/>
      <c r="M310" s="199" t="s">
        <v>21</v>
      </c>
      <c r="N310" s="200" t="s">
        <v>42</v>
      </c>
      <c r="O310" s="41"/>
      <c r="P310" s="201">
        <f t="shared" si="1"/>
        <v>0</v>
      </c>
      <c r="Q310" s="201">
        <v>0</v>
      </c>
      <c r="R310" s="201">
        <f t="shared" si="2"/>
        <v>0</v>
      </c>
      <c r="S310" s="201">
        <v>0</v>
      </c>
      <c r="T310" s="202">
        <f t="shared" si="3"/>
        <v>0</v>
      </c>
      <c r="AR310" s="23" t="s">
        <v>239</v>
      </c>
      <c r="AT310" s="23" t="s">
        <v>139</v>
      </c>
      <c r="AU310" s="23" t="s">
        <v>80</v>
      </c>
      <c r="AY310" s="23" t="s">
        <v>137</v>
      </c>
      <c r="BE310" s="203">
        <f t="shared" si="4"/>
        <v>0</v>
      </c>
      <c r="BF310" s="203">
        <f t="shared" si="5"/>
        <v>0</v>
      </c>
      <c r="BG310" s="203">
        <f t="shared" si="6"/>
        <v>0</v>
      </c>
      <c r="BH310" s="203">
        <f t="shared" si="7"/>
        <v>0</v>
      </c>
      <c r="BI310" s="203">
        <f t="shared" si="8"/>
        <v>0</v>
      </c>
      <c r="BJ310" s="23" t="s">
        <v>76</v>
      </c>
      <c r="BK310" s="203">
        <f t="shared" si="9"/>
        <v>0</v>
      </c>
      <c r="BL310" s="23" t="s">
        <v>239</v>
      </c>
      <c r="BM310" s="23" t="s">
        <v>473</v>
      </c>
    </row>
    <row r="311" spans="2:65" s="1" customFormat="1" ht="22.5" customHeight="1">
      <c r="B311" s="40"/>
      <c r="C311" s="242" t="s">
        <v>474</v>
      </c>
      <c r="D311" s="242" t="s">
        <v>185</v>
      </c>
      <c r="E311" s="243" t="s">
        <v>475</v>
      </c>
      <c r="F311" s="244" t="s">
        <v>476</v>
      </c>
      <c r="G311" s="245" t="s">
        <v>181</v>
      </c>
      <c r="H311" s="246">
        <v>2</v>
      </c>
      <c r="I311" s="247"/>
      <c r="J311" s="248">
        <f t="shared" si="0"/>
        <v>0</v>
      </c>
      <c r="K311" s="244" t="s">
        <v>21</v>
      </c>
      <c r="L311" s="249"/>
      <c r="M311" s="250" t="s">
        <v>21</v>
      </c>
      <c r="N311" s="251" t="s">
        <v>42</v>
      </c>
      <c r="O311" s="41"/>
      <c r="P311" s="201">
        <f t="shared" si="1"/>
        <v>0</v>
      </c>
      <c r="Q311" s="201">
        <v>0</v>
      </c>
      <c r="R311" s="201">
        <f t="shared" si="2"/>
        <v>0</v>
      </c>
      <c r="S311" s="201">
        <v>0</v>
      </c>
      <c r="T311" s="202">
        <f t="shared" si="3"/>
        <v>0</v>
      </c>
      <c r="AR311" s="23" t="s">
        <v>340</v>
      </c>
      <c r="AT311" s="23" t="s">
        <v>185</v>
      </c>
      <c r="AU311" s="23" t="s">
        <v>80</v>
      </c>
      <c r="AY311" s="23" t="s">
        <v>137</v>
      </c>
      <c r="BE311" s="203">
        <f t="shared" si="4"/>
        <v>0</v>
      </c>
      <c r="BF311" s="203">
        <f t="shared" si="5"/>
        <v>0</v>
      </c>
      <c r="BG311" s="203">
        <f t="shared" si="6"/>
        <v>0</v>
      </c>
      <c r="BH311" s="203">
        <f t="shared" si="7"/>
        <v>0</v>
      </c>
      <c r="BI311" s="203">
        <f t="shared" si="8"/>
        <v>0</v>
      </c>
      <c r="BJ311" s="23" t="s">
        <v>76</v>
      </c>
      <c r="BK311" s="203">
        <f t="shared" si="9"/>
        <v>0</v>
      </c>
      <c r="BL311" s="23" t="s">
        <v>239</v>
      </c>
      <c r="BM311" s="23" t="s">
        <v>477</v>
      </c>
    </row>
    <row r="312" spans="2:65" s="1" customFormat="1" ht="22.5" customHeight="1">
      <c r="B312" s="40"/>
      <c r="C312" s="192" t="s">
        <v>478</v>
      </c>
      <c r="D312" s="192" t="s">
        <v>139</v>
      </c>
      <c r="E312" s="193" t="s">
        <v>479</v>
      </c>
      <c r="F312" s="194" t="s">
        <v>480</v>
      </c>
      <c r="G312" s="195" t="s">
        <v>167</v>
      </c>
      <c r="H312" s="196">
        <v>5.0000000000000001E-3</v>
      </c>
      <c r="I312" s="197"/>
      <c r="J312" s="198">
        <f t="shared" si="0"/>
        <v>0</v>
      </c>
      <c r="K312" s="194" t="s">
        <v>143</v>
      </c>
      <c r="L312" s="60"/>
      <c r="M312" s="199" t="s">
        <v>21</v>
      </c>
      <c r="N312" s="200" t="s">
        <v>42</v>
      </c>
      <c r="O312" s="41"/>
      <c r="P312" s="201">
        <f t="shared" si="1"/>
        <v>0</v>
      </c>
      <c r="Q312" s="201">
        <v>0</v>
      </c>
      <c r="R312" s="201">
        <f t="shared" si="2"/>
        <v>0</v>
      </c>
      <c r="S312" s="201">
        <v>0</v>
      </c>
      <c r="T312" s="202">
        <f t="shared" si="3"/>
        <v>0</v>
      </c>
      <c r="AR312" s="23" t="s">
        <v>239</v>
      </c>
      <c r="AT312" s="23" t="s">
        <v>139</v>
      </c>
      <c r="AU312" s="23" t="s">
        <v>80</v>
      </c>
      <c r="AY312" s="23" t="s">
        <v>137</v>
      </c>
      <c r="BE312" s="203">
        <f t="shared" si="4"/>
        <v>0</v>
      </c>
      <c r="BF312" s="203">
        <f t="shared" si="5"/>
        <v>0</v>
      </c>
      <c r="BG312" s="203">
        <f t="shared" si="6"/>
        <v>0</v>
      </c>
      <c r="BH312" s="203">
        <f t="shared" si="7"/>
        <v>0</v>
      </c>
      <c r="BI312" s="203">
        <f t="shared" si="8"/>
        <v>0</v>
      </c>
      <c r="BJ312" s="23" t="s">
        <v>76</v>
      </c>
      <c r="BK312" s="203">
        <f t="shared" si="9"/>
        <v>0</v>
      </c>
      <c r="BL312" s="23" t="s">
        <v>239</v>
      </c>
      <c r="BM312" s="23" t="s">
        <v>481</v>
      </c>
    </row>
    <row r="313" spans="2:65" s="10" customFormat="1" ht="29.85" customHeight="1">
      <c r="B313" s="175"/>
      <c r="C313" s="176"/>
      <c r="D313" s="189" t="s">
        <v>70</v>
      </c>
      <c r="E313" s="190" t="s">
        <v>482</v>
      </c>
      <c r="F313" s="190" t="s">
        <v>483</v>
      </c>
      <c r="G313" s="176"/>
      <c r="H313" s="176"/>
      <c r="I313" s="179"/>
      <c r="J313" s="191">
        <f>BK313</f>
        <v>0</v>
      </c>
      <c r="K313" s="176"/>
      <c r="L313" s="181"/>
      <c r="M313" s="182"/>
      <c r="N313" s="183"/>
      <c r="O313" s="183"/>
      <c r="P313" s="184">
        <f>SUM(P314:P326)</f>
        <v>0</v>
      </c>
      <c r="Q313" s="183"/>
      <c r="R313" s="184">
        <f>SUM(R314:R326)</f>
        <v>0.15840500000000002</v>
      </c>
      <c r="S313" s="183"/>
      <c r="T313" s="185">
        <f>SUM(T314:T326)</f>
        <v>0</v>
      </c>
      <c r="AR313" s="186" t="s">
        <v>80</v>
      </c>
      <c r="AT313" s="187" t="s">
        <v>70</v>
      </c>
      <c r="AU313" s="187" t="s">
        <v>76</v>
      </c>
      <c r="AY313" s="186" t="s">
        <v>137</v>
      </c>
      <c r="BK313" s="188">
        <f>SUM(BK314:BK326)</f>
        <v>0</v>
      </c>
    </row>
    <row r="314" spans="2:65" s="1" customFormat="1" ht="31.5" customHeight="1">
      <c r="B314" s="40"/>
      <c r="C314" s="192" t="s">
        <v>484</v>
      </c>
      <c r="D314" s="192" t="s">
        <v>139</v>
      </c>
      <c r="E314" s="193" t="s">
        <v>485</v>
      </c>
      <c r="F314" s="194" t="s">
        <v>486</v>
      </c>
      <c r="G314" s="195" t="s">
        <v>142</v>
      </c>
      <c r="H314" s="196">
        <v>1.35</v>
      </c>
      <c r="I314" s="197"/>
      <c r="J314" s="198">
        <f>ROUND(I314*H314,2)</f>
        <v>0</v>
      </c>
      <c r="K314" s="194" t="s">
        <v>143</v>
      </c>
      <c r="L314" s="60"/>
      <c r="M314" s="199" t="s">
        <v>21</v>
      </c>
      <c r="N314" s="200" t="s">
        <v>42</v>
      </c>
      <c r="O314" s="41"/>
      <c r="P314" s="201">
        <f>O314*H314</f>
        <v>0</v>
      </c>
      <c r="Q314" s="201">
        <v>4.7280000000000003E-2</v>
      </c>
      <c r="R314" s="201">
        <f>Q314*H314</f>
        <v>6.382800000000001E-2</v>
      </c>
      <c r="S314" s="201">
        <v>0</v>
      </c>
      <c r="T314" s="202">
        <f>S314*H314</f>
        <v>0</v>
      </c>
      <c r="AR314" s="23" t="s">
        <v>239</v>
      </c>
      <c r="AT314" s="23" t="s">
        <v>139</v>
      </c>
      <c r="AU314" s="23" t="s">
        <v>80</v>
      </c>
      <c r="AY314" s="23" t="s">
        <v>137</v>
      </c>
      <c r="BE314" s="203">
        <f>IF(N314="základní",J314,0)</f>
        <v>0</v>
      </c>
      <c r="BF314" s="203">
        <f>IF(N314="snížená",J314,0)</f>
        <v>0</v>
      </c>
      <c r="BG314" s="203">
        <f>IF(N314="zákl. přenesená",J314,0)</f>
        <v>0</v>
      </c>
      <c r="BH314" s="203">
        <f>IF(N314="sníž. přenesená",J314,0)</f>
        <v>0</v>
      </c>
      <c r="BI314" s="203">
        <f>IF(N314="nulová",J314,0)</f>
        <v>0</v>
      </c>
      <c r="BJ314" s="23" t="s">
        <v>76</v>
      </c>
      <c r="BK314" s="203">
        <f>ROUND(I314*H314,2)</f>
        <v>0</v>
      </c>
      <c r="BL314" s="23" t="s">
        <v>239</v>
      </c>
      <c r="BM314" s="23" t="s">
        <v>487</v>
      </c>
    </row>
    <row r="315" spans="2:65" s="11" customFormat="1" ht="13.5">
      <c r="B315" s="204"/>
      <c r="C315" s="205"/>
      <c r="D315" s="206" t="s">
        <v>145</v>
      </c>
      <c r="E315" s="207" t="s">
        <v>21</v>
      </c>
      <c r="F315" s="208" t="s">
        <v>175</v>
      </c>
      <c r="G315" s="205"/>
      <c r="H315" s="209" t="s">
        <v>21</v>
      </c>
      <c r="I315" s="210"/>
      <c r="J315" s="205"/>
      <c r="K315" s="205"/>
      <c r="L315" s="211"/>
      <c r="M315" s="212"/>
      <c r="N315" s="213"/>
      <c r="O315" s="213"/>
      <c r="P315" s="213"/>
      <c r="Q315" s="213"/>
      <c r="R315" s="213"/>
      <c r="S315" s="213"/>
      <c r="T315" s="214"/>
      <c r="AT315" s="215" t="s">
        <v>145</v>
      </c>
      <c r="AU315" s="215" t="s">
        <v>80</v>
      </c>
      <c r="AV315" s="11" t="s">
        <v>76</v>
      </c>
      <c r="AW315" s="11" t="s">
        <v>35</v>
      </c>
      <c r="AX315" s="11" t="s">
        <v>71</v>
      </c>
      <c r="AY315" s="215" t="s">
        <v>137</v>
      </c>
    </row>
    <row r="316" spans="2:65" s="12" customFormat="1" ht="13.5">
      <c r="B316" s="216"/>
      <c r="C316" s="217"/>
      <c r="D316" s="218" t="s">
        <v>145</v>
      </c>
      <c r="E316" s="219" t="s">
        <v>21</v>
      </c>
      <c r="F316" s="220" t="s">
        <v>488</v>
      </c>
      <c r="G316" s="217"/>
      <c r="H316" s="221">
        <v>1.35</v>
      </c>
      <c r="I316" s="222"/>
      <c r="J316" s="217"/>
      <c r="K316" s="217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145</v>
      </c>
      <c r="AU316" s="227" t="s">
        <v>80</v>
      </c>
      <c r="AV316" s="12" t="s">
        <v>80</v>
      </c>
      <c r="AW316" s="12" t="s">
        <v>35</v>
      </c>
      <c r="AX316" s="12" t="s">
        <v>76</v>
      </c>
      <c r="AY316" s="227" t="s">
        <v>137</v>
      </c>
    </row>
    <row r="317" spans="2:65" s="1" customFormat="1" ht="22.5" customHeight="1">
      <c r="B317" s="40"/>
      <c r="C317" s="192" t="s">
        <v>489</v>
      </c>
      <c r="D317" s="192" t="s">
        <v>139</v>
      </c>
      <c r="E317" s="193" t="s">
        <v>490</v>
      </c>
      <c r="F317" s="194" t="s">
        <v>491</v>
      </c>
      <c r="G317" s="195" t="s">
        <v>242</v>
      </c>
      <c r="H317" s="196">
        <v>2.9</v>
      </c>
      <c r="I317" s="197"/>
      <c r="J317" s="198">
        <f>ROUND(I317*H317,2)</f>
        <v>0</v>
      </c>
      <c r="K317" s="194" t="s">
        <v>21</v>
      </c>
      <c r="L317" s="60"/>
      <c r="M317" s="199" t="s">
        <v>21</v>
      </c>
      <c r="N317" s="200" t="s">
        <v>42</v>
      </c>
      <c r="O317" s="41"/>
      <c r="P317" s="201">
        <f>O317*H317</f>
        <v>0</v>
      </c>
      <c r="Q317" s="201">
        <v>4.0400000000000002E-3</v>
      </c>
      <c r="R317" s="201">
        <f>Q317*H317</f>
        <v>1.1716000000000001E-2</v>
      </c>
      <c r="S317" s="201">
        <v>0</v>
      </c>
      <c r="T317" s="202">
        <f>S317*H317</f>
        <v>0</v>
      </c>
      <c r="AR317" s="23" t="s">
        <v>239</v>
      </c>
      <c r="AT317" s="23" t="s">
        <v>139</v>
      </c>
      <c r="AU317" s="23" t="s">
        <v>80</v>
      </c>
      <c r="AY317" s="23" t="s">
        <v>137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3" t="s">
        <v>76</v>
      </c>
      <c r="BK317" s="203">
        <f>ROUND(I317*H317,2)</f>
        <v>0</v>
      </c>
      <c r="BL317" s="23" t="s">
        <v>239</v>
      </c>
      <c r="BM317" s="23" t="s">
        <v>492</v>
      </c>
    </row>
    <row r="318" spans="2:65" s="11" customFormat="1" ht="13.5">
      <c r="B318" s="204"/>
      <c r="C318" s="205"/>
      <c r="D318" s="206" t="s">
        <v>145</v>
      </c>
      <c r="E318" s="207" t="s">
        <v>21</v>
      </c>
      <c r="F318" s="208" t="s">
        <v>175</v>
      </c>
      <c r="G318" s="205"/>
      <c r="H318" s="209" t="s">
        <v>21</v>
      </c>
      <c r="I318" s="210"/>
      <c r="J318" s="205"/>
      <c r="K318" s="205"/>
      <c r="L318" s="211"/>
      <c r="M318" s="212"/>
      <c r="N318" s="213"/>
      <c r="O318" s="213"/>
      <c r="P318" s="213"/>
      <c r="Q318" s="213"/>
      <c r="R318" s="213"/>
      <c r="S318" s="213"/>
      <c r="T318" s="214"/>
      <c r="AT318" s="215" t="s">
        <v>145</v>
      </c>
      <c r="AU318" s="215" t="s">
        <v>80</v>
      </c>
      <c r="AV318" s="11" t="s">
        <v>76</v>
      </c>
      <c r="AW318" s="11" t="s">
        <v>35</v>
      </c>
      <c r="AX318" s="11" t="s">
        <v>71</v>
      </c>
      <c r="AY318" s="215" t="s">
        <v>137</v>
      </c>
    </row>
    <row r="319" spans="2:65" s="12" customFormat="1" ht="13.5">
      <c r="B319" s="216"/>
      <c r="C319" s="217"/>
      <c r="D319" s="218" t="s">
        <v>145</v>
      </c>
      <c r="E319" s="219" t="s">
        <v>21</v>
      </c>
      <c r="F319" s="220" t="s">
        <v>493</v>
      </c>
      <c r="G319" s="217"/>
      <c r="H319" s="221">
        <v>2.9</v>
      </c>
      <c r="I319" s="222"/>
      <c r="J319" s="217"/>
      <c r="K319" s="217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145</v>
      </c>
      <c r="AU319" s="227" t="s">
        <v>80</v>
      </c>
      <c r="AV319" s="12" t="s">
        <v>80</v>
      </c>
      <c r="AW319" s="12" t="s">
        <v>35</v>
      </c>
      <c r="AX319" s="12" t="s">
        <v>76</v>
      </c>
      <c r="AY319" s="227" t="s">
        <v>137</v>
      </c>
    </row>
    <row r="320" spans="2:65" s="1" customFormat="1" ht="22.5" customHeight="1">
      <c r="B320" s="40"/>
      <c r="C320" s="192" t="s">
        <v>494</v>
      </c>
      <c r="D320" s="192" t="s">
        <v>139</v>
      </c>
      <c r="E320" s="193" t="s">
        <v>495</v>
      </c>
      <c r="F320" s="194" t="s">
        <v>496</v>
      </c>
      <c r="G320" s="195" t="s">
        <v>242</v>
      </c>
      <c r="H320" s="196">
        <v>4.9000000000000004</v>
      </c>
      <c r="I320" s="197"/>
      <c r="J320" s="198">
        <f>ROUND(I320*H320,2)</f>
        <v>0</v>
      </c>
      <c r="K320" s="194" t="s">
        <v>21</v>
      </c>
      <c r="L320" s="60"/>
      <c r="M320" s="199" t="s">
        <v>21</v>
      </c>
      <c r="N320" s="200" t="s">
        <v>42</v>
      </c>
      <c r="O320" s="41"/>
      <c r="P320" s="201">
        <f>O320*H320</f>
        <v>0</v>
      </c>
      <c r="Q320" s="201">
        <v>7.3400000000000002E-3</v>
      </c>
      <c r="R320" s="201">
        <f>Q320*H320</f>
        <v>3.5966000000000005E-2</v>
      </c>
      <c r="S320" s="201">
        <v>0</v>
      </c>
      <c r="T320" s="202">
        <f>S320*H320</f>
        <v>0</v>
      </c>
      <c r="AR320" s="23" t="s">
        <v>239</v>
      </c>
      <c r="AT320" s="23" t="s">
        <v>139</v>
      </c>
      <c r="AU320" s="23" t="s">
        <v>80</v>
      </c>
      <c r="AY320" s="23" t="s">
        <v>137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23" t="s">
        <v>76</v>
      </c>
      <c r="BK320" s="203">
        <f>ROUND(I320*H320,2)</f>
        <v>0</v>
      </c>
      <c r="BL320" s="23" t="s">
        <v>239</v>
      </c>
      <c r="BM320" s="23" t="s">
        <v>497</v>
      </c>
    </row>
    <row r="321" spans="2:65" s="11" customFormat="1" ht="13.5">
      <c r="B321" s="204"/>
      <c r="C321" s="205"/>
      <c r="D321" s="206" t="s">
        <v>145</v>
      </c>
      <c r="E321" s="207" t="s">
        <v>21</v>
      </c>
      <c r="F321" s="208" t="s">
        <v>175</v>
      </c>
      <c r="G321" s="205"/>
      <c r="H321" s="209" t="s">
        <v>21</v>
      </c>
      <c r="I321" s="210"/>
      <c r="J321" s="205"/>
      <c r="K321" s="205"/>
      <c r="L321" s="211"/>
      <c r="M321" s="212"/>
      <c r="N321" s="213"/>
      <c r="O321" s="213"/>
      <c r="P321" s="213"/>
      <c r="Q321" s="213"/>
      <c r="R321" s="213"/>
      <c r="S321" s="213"/>
      <c r="T321" s="214"/>
      <c r="AT321" s="215" t="s">
        <v>145</v>
      </c>
      <c r="AU321" s="215" t="s">
        <v>80</v>
      </c>
      <c r="AV321" s="11" t="s">
        <v>76</v>
      </c>
      <c r="AW321" s="11" t="s">
        <v>35</v>
      </c>
      <c r="AX321" s="11" t="s">
        <v>71</v>
      </c>
      <c r="AY321" s="215" t="s">
        <v>137</v>
      </c>
    </row>
    <row r="322" spans="2:65" s="12" customFormat="1" ht="13.5">
      <c r="B322" s="216"/>
      <c r="C322" s="217"/>
      <c r="D322" s="218" t="s">
        <v>145</v>
      </c>
      <c r="E322" s="219" t="s">
        <v>21</v>
      </c>
      <c r="F322" s="220" t="s">
        <v>498</v>
      </c>
      <c r="G322" s="217"/>
      <c r="H322" s="221">
        <v>4.9000000000000004</v>
      </c>
      <c r="I322" s="222"/>
      <c r="J322" s="217"/>
      <c r="K322" s="217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145</v>
      </c>
      <c r="AU322" s="227" t="s">
        <v>80</v>
      </c>
      <c r="AV322" s="12" t="s">
        <v>80</v>
      </c>
      <c r="AW322" s="12" t="s">
        <v>35</v>
      </c>
      <c r="AX322" s="12" t="s">
        <v>76</v>
      </c>
      <c r="AY322" s="227" t="s">
        <v>137</v>
      </c>
    </row>
    <row r="323" spans="2:65" s="1" customFormat="1" ht="22.5" customHeight="1">
      <c r="B323" s="40"/>
      <c r="C323" s="192" t="s">
        <v>499</v>
      </c>
      <c r="D323" s="192" t="s">
        <v>139</v>
      </c>
      <c r="E323" s="193" t="s">
        <v>500</v>
      </c>
      <c r="F323" s="194" t="s">
        <v>501</v>
      </c>
      <c r="G323" s="195" t="s">
        <v>242</v>
      </c>
      <c r="H323" s="196">
        <v>4.1500000000000004</v>
      </c>
      <c r="I323" s="197"/>
      <c r="J323" s="198">
        <f>ROUND(I323*H323,2)</f>
        <v>0</v>
      </c>
      <c r="K323" s="194" t="s">
        <v>21</v>
      </c>
      <c r="L323" s="60"/>
      <c r="M323" s="199" t="s">
        <v>21</v>
      </c>
      <c r="N323" s="200" t="s">
        <v>42</v>
      </c>
      <c r="O323" s="41"/>
      <c r="P323" s="201">
        <f>O323*H323</f>
        <v>0</v>
      </c>
      <c r="Q323" s="201">
        <v>1.1299999999999999E-2</v>
      </c>
      <c r="R323" s="201">
        <f>Q323*H323</f>
        <v>4.6894999999999999E-2</v>
      </c>
      <c r="S323" s="201">
        <v>0</v>
      </c>
      <c r="T323" s="202">
        <f>S323*H323</f>
        <v>0</v>
      </c>
      <c r="AR323" s="23" t="s">
        <v>239</v>
      </c>
      <c r="AT323" s="23" t="s">
        <v>139</v>
      </c>
      <c r="AU323" s="23" t="s">
        <v>80</v>
      </c>
      <c r="AY323" s="23" t="s">
        <v>137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23" t="s">
        <v>76</v>
      </c>
      <c r="BK323" s="203">
        <f>ROUND(I323*H323,2)</f>
        <v>0</v>
      </c>
      <c r="BL323" s="23" t="s">
        <v>239</v>
      </c>
      <c r="BM323" s="23" t="s">
        <v>502</v>
      </c>
    </row>
    <row r="324" spans="2:65" s="11" customFormat="1" ht="13.5">
      <c r="B324" s="204"/>
      <c r="C324" s="205"/>
      <c r="D324" s="206" t="s">
        <v>145</v>
      </c>
      <c r="E324" s="207" t="s">
        <v>21</v>
      </c>
      <c r="F324" s="208" t="s">
        <v>175</v>
      </c>
      <c r="G324" s="205"/>
      <c r="H324" s="209" t="s">
        <v>21</v>
      </c>
      <c r="I324" s="210"/>
      <c r="J324" s="205"/>
      <c r="K324" s="205"/>
      <c r="L324" s="211"/>
      <c r="M324" s="212"/>
      <c r="N324" s="213"/>
      <c r="O324" s="213"/>
      <c r="P324" s="213"/>
      <c r="Q324" s="213"/>
      <c r="R324" s="213"/>
      <c r="S324" s="213"/>
      <c r="T324" s="214"/>
      <c r="AT324" s="215" t="s">
        <v>145</v>
      </c>
      <c r="AU324" s="215" t="s">
        <v>80</v>
      </c>
      <c r="AV324" s="11" t="s">
        <v>76</v>
      </c>
      <c r="AW324" s="11" t="s">
        <v>35</v>
      </c>
      <c r="AX324" s="11" t="s">
        <v>71</v>
      </c>
      <c r="AY324" s="215" t="s">
        <v>137</v>
      </c>
    </row>
    <row r="325" spans="2:65" s="12" customFormat="1" ht="13.5">
      <c r="B325" s="216"/>
      <c r="C325" s="217"/>
      <c r="D325" s="218" t="s">
        <v>145</v>
      </c>
      <c r="E325" s="219" t="s">
        <v>21</v>
      </c>
      <c r="F325" s="220" t="s">
        <v>503</v>
      </c>
      <c r="G325" s="217"/>
      <c r="H325" s="221">
        <v>4.1500000000000004</v>
      </c>
      <c r="I325" s="222"/>
      <c r="J325" s="217"/>
      <c r="K325" s="217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145</v>
      </c>
      <c r="AU325" s="227" t="s">
        <v>80</v>
      </c>
      <c r="AV325" s="12" t="s">
        <v>80</v>
      </c>
      <c r="AW325" s="12" t="s">
        <v>35</v>
      </c>
      <c r="AX325" s="12" t="s">
        <v>76</v>
      </c>
      <c r="AY325" s="227" t="s">
        <v>137</v>
      </c>
    </row>
    <row r="326" spans="2:65" s="1" customFormat="1" ht="22.5" customHeight="1">
      <c r="B326" s="40"/>
      <c r="C326" s="192" t="s">
        <v>504</v>
      </c>
      <c r="D326" s="192" t="s">
        <v>139</v>
      </c>
      <c r="E326" s="193" t="s">
        <v>505</v>
      </c>
      <c r="F326" s="194" t="s">
        <v>506</v>
      </c>
      <c r="G326" s="195" t="s">
        <v>167</v>
      </c>
      <c r="H326" s="196">
        <v>0.158</v>
      </c>
      <c r="I326" s="197"/>
      <c r="J326" s="198">
        <f>ROUND(I326*H326,2)</f>
        <v>0</v>
      </c>
      <c r="K326" s="194" t="s">
        <v>143</v>
      </c>
      <c r="L326" s="60"/>
      <c r="M326" s="199" t="s">
        <v>21</v>
      </c>
      <c r="N326" s="200" t="s">
        <v>42</v>
      </c>
      <c r="O326" s="41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AR326" s="23" t="s">
        <v>239</v>
      </c>
      <c r="AT326" s="23" t="s">
        <v>139</v>
      </c>
      <c r="AU326" s="23" t="s">
        <v>80</v>
      </c>
      <c r="AY326" s="23" t="s">
        <v>137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23" t="s">
        <v>76</v>
      </c>
      <c r="BK326" s="203">
        <f>ROUND(I326*H326,2)</f>
        <v>0</v>
      </c>
      <c r="BL326" s="23" t="s">
        <v>239</v>
      </c>
      <c r="BM326" s="23" t="s">
        <v>507</v>
      </c>
    </row>
    <row r="327" spans="2:65" s="10" customFormat="1" ht="29.85" customHeight="1">
      <c r="B327" s="175"/>
      <c r="C327" s="176"/>
      <c r="D327" s="189" t="s">
        <v>70</v>
      </c>
      <c r="E327" s="190" t="s">
        <v>508</v>
      </c>
      <c r="F327" s="190" t="s">
        <v>509</v>
      </c>
      <c r="G327" s="176"/>
      <c r="H327" s="176"/>
      <c r="I327" s="179"/>
      <c r="J327" s="191">
        <f>BK327</f>
        <v>0</v>
      </c>
      <c r="K327" s="176"/>
      <c r="L327" s="181"/>
      <c r="M327" s="182"/>
      <c r="N327" s="183"/>
      <c r="O327" s="183"/>
      <c r="P327" s="184">
        <f>SUM(P328:P339)</f>
        <v>0</v>
      </c>
      <c r="Q327" s="183"/>
      <c r="R327" s="184">
        <f>SUM(R328:R339)</f>
        <v>0</v>
      </c>
      <c r="S327" s="183"/>
      <c r="T327" s="185">
        <f>SUM(T328:T339)</f>
        <v>0.40995000000000004</v>
      </c>
      <c r="AR327" s="186" t="s">
        <v>80</v>
      </c>
      <c r="AT327" s="187" t="s">
        <v>70</v>
      </c>
      <c r="AU327" s="187" t="s">
        <v>76</v>
      </c>
      <c r="AY327" s="186" t="s">
        <v>137</v>
      </c>
      <c r="BK327" s="188">
        <f>SUM(BK328:BK339)</f>
        <v>0</v>
      </c>
    </row>
    <row r="328" spans="2:65" s="1" customFormat="1" ht="31.5" customHeight="1">
      <c r="B328" s="40"/>
      <c r="C328" s="192" t="s">
        <v>510</v>
      </c>
      <c r="D328" s="192" t="s">
        <v>139</v>
      </c>
      <c r="E328" s="193" t="s">
        <v>511</v>
      </c>
      <c r="F328" s="194" t="s">
        <v>512</v>
      </c>
      <c r="G328" s="195" t="s">
        <v>513</v>
      </c>
      <c r="H328" s="196">
        <v>1</v>
      </c>
      <c r="I328" s="197"/>
      <c r="J328" s="198">
        <f>ROUND(I328*H328,2)</f>
        <v>0</v>
      </c>
      <c r="K328" s="194" t="s">
        <v>21</v>
      </c>
      <c r="L328" s="60"/>
      <c r="M328" s="199" t="s">
        <v>21</v>
      </c>
      <c r="N328" s="200" t="s">
        <v>42</v>
      </c>
      <c r="O328" s="41"/>
      <c r="P328" s="201">
        <f>O328*H328</f>
        <v>0</v>
      </c>
      <c r="Q328" s="201">
        <v>0</v>
      </c>
      <c r="R328" s="201">
        <f>Q328*H328</f>
        <v>0</v>
      </c>
      <c r="S328" s="201">
        <v>1.695E-2</v>
      </c>
      <c r="T328" s="202">
        <f>S328*H328</f>
        <v>1.695E-2</v>
      </c>
      <c r="AR328" s="23" t="s">
        <v>239</v>
      </c>
      <c r="AT328" s="23" t="s">
        <v>139</v>
      </c>
      <c r="AU328" s="23" t="s">
        <v>80</v>
      </c>
      <c r="AY328" s="23" t="s">
        <v>137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3" t="s">
        <v>76</v>
      </c>
      <c r="BK328" s="203">
        <f>ROUND(I328*H328,2)</f>
        <v>0</v>
      </c>
      <c r="BL328" s="23" t="s">
        <v>239</v>
      </c>
      <c r="BM328" s="23" t="s">
        <v>514</v>
      </c>
    </row>
    <row r="329" spans="2:65" s="12" customFormat="1" ht="13.5">
      <c r="B329" s="216"/>
      <c r="C329" s="217"/>
      <c r="D329" s="218" t="s">
        <v>145</v>
      </c>
      <c r="E329" s="219" t="s">
        <v>21</v>
      </c>
      <c r="F329" s="220" t="s">
        <v>76</v>
      </c>
      <c r="G329" s="217"/>
      <c r="H329" s="221">
        <v>1</v>
      </c>
      <c r="I329" s="222"/>
      <c r="J329" s="217"/>
      <c r="K329" s="217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145</v>
      </c>
      <c r="AU329" s="227" t="s">
        <v>80</v>
      </c>
      <c r="AV329" s="12" t="s">
        <v>80</v>
      </c>
      <c r="AW329" s="12" t="s">
        <v>35</v>
      </c>
      <c r="AX329" s="12" t="s">
        <v>76</v>
      </c>
      <c r="AY329" s="227" t="s">
        <v>137</v>
      </c>
    </row>
    <row r="330" spans="2:65" s="1" customFormat="1" ht="31.5" customHeight="1">
      <c r="B330" s="40"/>
      <c r="C330" s="192" t="s">
        <v>515</v>
      </c>
      <c r="D330" s="192" t="s">
        <v>139</v>
      </c>
      <c r="E330" s="193" t="s">
        <v>516</v>
      </c>
      <c r="F330" s="194" t="s">
        <v>517</v>
      </c>
      <c r="G330" s="195" t="s">
        <v>513</v>
      </c>
      <c r="H330" s="196">
        <v>3</v>
      </c>
      <c r="I330" s="197"/>
      <c r="J330" s="198">
        <f>ROUND(I330*H330,2)</f>
        <v>0</v>
      </c>
      <c r="K330" s="194" t="s">
        <v>21</v>
      </c>
      <c r="L330" s="60"/>
      <c r="M330" s="199" t="s">
        <v>21</v>
      </c>
      <c r="N330" s="200" t="s">
        <v>42</v>
      </c>
      <c r="O330" s="41"/>
      <c r="P330" s="201">
        <f>O330*H330</f>
        <v>0</v>
      </c>
      <c r="Q330" s="201">
        <v>0</v>
      </c>
      <c r="R330" s="201">
        <f>Q330*H330</f>
        <v>0</v>
      </c>
      <c r="S330" s="201">
        <v>0.13100000000000001</v>
      </c>
      <c r="T330" s="202">
        <f>S330*H330</f>
        <v>0.39300000000000002</v>
      </c>
      <c r="AR330" s="23" t="s">
        <v>239</v>
      </c>
      <c r="AT330" s="23" t="s">
        <v>139</v>
      </c>
      <c r="AU330" s="23" t="s">
        <v>80</v>
      </c>
      <c r="AY330" s="23" t="s">
        <v>137</v>
      </c>
      <c r="BE330" s="203">
        <f>IF(N330="základní",J330,0)</f>
        <v>0</v>
      </c>
      <c r="BF330" s="203">
        <f>IF(N330="snížená",J330,0)</f>
        <v>0</v>
      </c>
      <c r="BG330" s="203">
        <f>IF(N330="zákl. přenesená",J330,0)</f>
        <v>0</v>
      </c>
      <c r="BH330" s="203">
        <f>IF(N330="sníž. přenesená",J330,0)</f>
        <v>0</v>
      </c>
      <c r="BI330" s="203">
        <f>IF(N330="nulová",J330,0)</f>
        <v>0</v>
      </c>
      <c r="BJ330" s="23" t="s">
        <v>76</v>
      </c>
      <c r="BK330" s="203">
        <f>ROUND(I330*H330,2)</f>
        <v>0</v>
      </c>
      <c r="BL330" s="23" t="s">
        <v>239</v>
      </c>
      <c r="BM330" s="23" t="s">
        <v>518</v>
      </c>
    </row>
    <row r="331" spans="2:65" s="11" customFormat="1" ht="13.5">
      <c r="B331" s="204"/>
      <c r="C331" s="205"/>
      <c r="D331" s="206" t="s">
        <v>145</v>
      </c>
      <c r="E331" s="207" t="s">
        <v>21</v>
      </c>
      <c r="F331" s="208" t="s">
        <v>519</v>
      </c>
      <c r="G331" s="205"/>
      <c r="H331" s="209" t="s">
        <v>21</v>
      </c>
      <c r="I331" s="210"/>
      <c r="J331" s="205"/>
      <c r="K331" s="205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145</v>
      </c>
      <c r="AU331" s="215" t="s">
        <v>80</v>
      </c>
      <c r="AV331" s="11" t="s">
        <v>76</v>
      </c>
      <c r="AW331" s="11" t="s">
        <v>35</v>
      </c>
      <c r="AX331" s="11" t="s">
        <v>71</v>
      </c>
      <c r="AY331" s="215" t="s">
        <v>137</v>
      </c>
    </row>
    <row r="332" spans="2:65" s="12" customFormat="1" ht="13.5">
      <c r="B332" s="216"/>
      <c r="C332" s="217"/>
      <c r="D332" s="218" t="s">
        <v>145</v>
      </c>
      <c r="E332" s="219" t="s">
        <v>21</v>
      </c>
      <c r="F332" s="220" t="s">
        <v>83</v>
      </c>
      <c r="G332" s="217"/>
      <c r="H332" s="221">
        <v>3</v>
      </c>
      <c r="I332" s="222"/>
      <c r="J332" s="217"/>
      <c r="K332" s="217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145</v>
      </c>
      <c r="AU332" s="227" t="s">
        <v>80</v>
      </c>
      <c r="AV332" s="12" t="s">
        <v>80</v>
      </c>
      <c r="AW332" s="12" t="s">
        <v>35</v>
      </c>
      <c r="AX332" s="12" t="s">
        <v>76</v>
      </c>
      <c r="AY332" s="227" t="s">
        <v>137</v>
      </c>
    </row>
    <row r="333" spans="2:65" s="1" customFormat="1" ht="22.5" customHeight="1">
      <c r="B333" s="40"/>
      <c r="C333" s="192" t="s">
        <v>520</v>
      </c>
      <c r="D333" s="192" t="s">
        <v>139</v>
      </c>
      <c r="E333" s="193" t="s">
        <v>521</v>
      </c>
      <c r="F333" s="194" t="s">
        <v>522</v>
      </c>
      <c r="G333" s="195" t="s">
        <v>513</v>
      </c>
      <c r="H333" s="196">
        <v>1</v>
      </c>
      <c r="I333" s="197"/>
      <c r="J333" s="198">
        <f>ROUND(I333*H333,2)</f>
        <v>0</v>
      </c>
      <c r="K333" s="194" t="s">
        <v>21</v>
      </c>
      <c r="L333" s="60"/>
      <c r="M333" s="199" t="s">
        <v>21</v>
      </c>
      <c r="N333" s="200" t="s">
        <v>42</v>
      </c>
      <c r="O333" s="41"/>
      <c r="P333" s="201">
        <f>O333*H333</f>
        <v>0</v>
      </c>
      <c r="Q333" s="201">
        <v>0</v>
      </c>
      <c r="R333" s="201">
        <f>Q333*H333</f>
        <v>0</v>
      </c>
      <c r="S333" s="201">
        <v>0</v>
      </c>
      <c r="T333" s="202">
        <f>S333*H333</f>
        <v>0</v>
      </c>
      <c r="AR333" s="23" t="s">
        <v>239</v>
      </c>
      <c r="AT333" s="23" t="s">
        <v>139</v>
      </c>
      <c r="AU333" s="23" t="s">
        <v>80</v>
      </c>
      <c r="AY333" s="23" t="s">
        <v>137</v>
      </c>
      <c r="BE333" s="203">
        <f>IF(N333="základní",J333,0)</f>
        <v>0</v>
      </c>
      <c r="BF333" s="203">
        <f>IF(N333="snížená",J333,0)</f>
        <v>0</v>
      </c>
      <c r="BG333" s="203">
        <f>IF(N333="zákl. přenesená",J333,0)</f>
        <v>0</v>
      </c>
      <c r="BH333" s="203">
        <f>IF(N333="sníž. přenesená",J333,0)</f>
        <v>0</v>
      </c>
      <c r="BI333" s="203">
        <f>IF(N333="nulová",J333,0)</f>
        <v>0</v>
      </c>
      <c r="BJ333" s="23" t="s">
        <v>76</v>
      </c>
      <c r="BK333" s="203">
        <f>ROUND(I333*H333,2)</f>
        <v>0</v>
      </c>
      <c r="BL333" s="23" t="s">
        <v>239</v>
      </c>
      <c r="BM333" s="23" t="s">
        <v>523</v>
      </c>
    </row>
    <row r="334" spans="2:65" s="11" customFormat="1" ht="13.5">
      <c r="B334" s="204"/>
      <c r="C334" s="205"/>
      <c r="D334" s="206" t="s">
        <v>145</v>
      </c>
      <c r="E334" s="207" t="s">
        <v>21</v>
      </c>
      <c r="F334" s="208" t="s">
        <v>175</v>
      </c>
      <c r="G334" s="205"/>
      <c r="H334" s="209" t="s">
        <v>21</v>
      </c>
      <c r="I334" s="210"/>
      <c r="J334" s="205"/>
      <c r="K334" s="205"/>
      <c r="L334" s="211"/>
      <c r="M334" s="212"/>
      <c r="N334" s="213"/>
      <c r="O334" s="213"/>
      <c r="P334" s="213"/>
      <c r="Q334" s="213"/>
      <c r="R334" s="213"/>
      <c r="S334" s="213"/>
      <c r="T334" s="214"/>
      <c r="AT334" s="215" t="s">
        <v>145</v>
      </c>
      <c r="AU334" s="215" t="s">
        <v>80</v>
      </c>
      <c r="AV334" s="11" t="s">
        <v>76</v>
      </c>
      <c r="AW334" s="11" t="s">
        <v>35</v>
      </c>
      <c r="AX334" s="11" t="s">
        <v>71</v>
      </c>
      <c r="AY334" s="215" t="s">
        <v>137</v>
      </c>
    </row>
    <row r="335" spans="2:65" s="12" customFormat="1" ht="13.5">
      <c r="B335" s="216"/>
      <c r="C335" s="217"/>
      <c r="D335" s="218" t="s">
        <v>145</v>
      </c>
      <c r="E335" s="219" t="s">
        <v>21</v>
      </c>
      <c r="F335" s="220" t="s">
        <v>76</v>
      </c>
      <c r="G335" s="217"/>
      <c r="H335" s="221">
        <v>1</v>
      </c>
      <c r="I335" s="222"/>
      <c r="J335" s="217"/>
      <c r="K335" s="217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145</v>
      </c>
      <c r="AU335" s="227" t="s">
        <v>80</v>
      </c>
      <c r="AV335" s="12" t="s">
        <v>80</v>
      </c>
      <c r="AW335" s="12" t="s">
        <v>35</v>
      </c>
      <c r="AX335" s="12" t="s">
        <v>76</v>
      </c>
      <c r="AY335" s="227" t="s">
        <v>137</v>
      </c>
    </row>
    <row r="336" spans="2:65" s="1" customFormat="1" ht="22.5" customHeight="1">
      <c r="B336" s="40"/>
      <c r="C336" s="192" t="s">
        <v>524</v>
      </c>
      <c r="D336" s="192" t="s">
        <v>139</v>
      </c>
      <c r="E336" s="193" t="s">
        <v>525</v>
      </c>
      <c r="F336" s="194" t="s">
        <v>526</v>
      </c>
      <c r="G336" s="195" t="s">
        <v>513</v>
      </c>
      <c r="H336" s="196">
        <v>1</v>
      </c>
      <c r="I336" s="197"/>
      <c r="J336" s="198">
        <f>ROUND(I336*H336,2)</f>
        <v>0</v>
      </c>
      <c r="K336" s="194" t="s">
        <v>21</v>
      </c>
      <c r="L336" s="60"/>
      <c r="M336" s="199" t="s">
        <v>21</v>
      </c>
      <c r="N336" s="200" t="s">
        <v>42</v>
      </c>
      <c r="O336" s="41"/>
      <c r="P336" s="201">
        <f>O336*H336</f>
        <v>0</v>
      </c>
      <c r="Q336" s="201">
        <v>0</v>
      </c>
      <c r="R336" s="201">
        <f>Q336*H336</f>
        <v>0</v>
      </c>
      <c r="S336" s="201">
        <v>0</v>
      </c>
      <c r="T336" s="202">
        <f>S336*H336</f>
        <v>0</v>
      </c>
      <c r="AR336" s="23" t="s">
        <v>239</v>
      </c>
      <c r="AT336" s="23" t="s">
        <v>139</v>
      </c>
      <c r="AU336" s="23" t="s">
        <v>80</v>
      </c>
      <c r="AY336" s="23" t="s">
        <v>137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23" t="s">
        <v>76</v>
      </c>
      <c r="BK336" s="203">
        <f>ROUND(I336*H336,2)</f>
        <v>0</v>
      </c>
      <c r="BL336" s="23" t="s">
        <v>239</v>
      </c>
      <c r="BM336" s="23" t="s">
        <v>527</v>
      </c>
    </row>
    <row r="337" spans="2:65" s="11" customFormat="1" ht="13.5">
      <c r="B337" s="204"/>
      <c r="C337" s="205"/>
      <c r="D337" s="206" t="s">
        <v>145</v>
      </c>
      <c r="E337" s="207" t="s">
        <v>21</v>
      </c>
      <c r="F337" s="208" t="s">
        <v>237</v>
      </c>
      <c r="G337" s="205"/>
      <c r="H337" s="209" t="s">
        <v>21</v>
      </c>
      <c r="I337" s="210"/>
      <c r="J337" s="205"/>
      <c r="K337" s="205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145</v>
      </c>
      <c r="AU337" s="215" t="s">
        <v>80</v>
      </c>
      <c r="AV337" s="11" t="s">
        <v>76</v>
      </c>
      <c r="AW337" s="11" t="s">
        <v>35</v>
      </c>
      <c r="AX337" s="11" t="s">
        <v>71</v>
      </c>
      <c r="AY337" s="215" t="s">
        <v>137</v>
      </c>
    </row>
    <row r="338" spans="2:65" s="12" customFormat="1" ht="13.5">
      <c r="B338" s="216"/>
      <c r="C338" s="217"/>
      <c r="D338" s="218" t="s">
        <v>145</v>
      </c>
      <c r="E338" s="219" t="s">
        <v>21</v>
      </c>
      <c r="F338" s="220" t="s">
        <v>76</v>
      </c>
      <c r="G338" s="217"/>
      <c r="H338" s="221">
        <v>1</v>
      </c>
      <c r="I338" s="222"/>
      <c r="J338" s="217"/>
      <c r="K338" s="217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145</v>
      </c>
      <c r="AU338" s="227" t="s">
        <v>80</v>
      </c>
      <c r="AV338" s="12" t="s">
        <v>80</v>
      </c>
      <c r="AW338" s="12" t="s">
        <v>35</v>
      </c>
      <c r="AX338" s="12" t="s">
        <v>76</v>
      </c>
      <c r="AY338" s="227" t="s">
        <v>137</v>
      </c>
    </row>
    <row r="339" spans="2:65" s="1" customFormat="1" ht="22.5" customHeight="1">
      <c r="B339" s="40"/>
      <c r="C339" s="192" t="s">
        <v>528</v>
      </c>
      <c r="D339" s="192" t="s">
        <v>139</v>
      </c>
      <c r="E339" s="193" t="s">
        <v>529</v>
      </c>
      <c r="F339" s="194" t="s">
        <v>530</v>
      </c>
      <c r="G339" s="195" t="s">
        <v>167</v>
      </c>
      <c r="H339" s="196">
        <v>1.07</v>
      </c>
      <c r="I339" s="197"/>
      <c r="J339" s="198">
        <f>ROUND(I339*H339,2)</f>
        <v>0</v>
      </c>
      <c r="K339" s="194" t="s">
        <v>143</v>
      </c>
      <c r="L339" s="60"/>
      <c r="M339" s="199" t="s">
        <v>21</v>
      </c>
      <c r="N339" s="200" t="s">
        <v>42</v>
      </c>
      <c r="O339" s="41"/>
      <c r="P339" s="201">
        <f>O339*H339</f>
        <v>0</v>
      </c>
      <c r="Q339" s="201">
        <v>0</v>
      </c>
      <c r="R339" s="201">
        <f>Q339*H339</f>
        <v>0</v>
      </c>
      <c r="S339" s="201">
        <v>0</v>
      </c>
      <c r="T339" s="202">
        <f>S339*H339</f>
        <v>0</v>
      </c>
      <c r="AR339" s="23" t="s">
        <v>239</v>
      </c>
      <c r="AT339" s="23" t="s">
        <v>139</v>
      </c>
      <c r="AU339" s="23" t="s">
        <v>80</v>
      </c>
      <c r="AY339" s="23" t="s">
        <v>137</v>
      </c>
      <c r="BE339" s="203">
        <f>IF(N339="základní",J339,0)</f>
        <v>0</v>
      </c>
      <c r="BF339" s="203">
        <f>IF(N339="snížená",J339,0)</f>
        <v>0</v>
      </c>
      <c r="BG339" s="203">
        <f>IF(N339="zákl. přenesená",J339,0)</f>
        <v>0</v>
      </c>
      <c r="BH339" s="203">
        <f>IF(N339="sníž. přenesená",J339,0)</f>
        <v>0</v>
      </c>
      <c r="BI339" s="203">
        <f>IF(N339="nulová",J339,0)</f>
        <v>0</v>
      </c>
      <c r="BJ339" s="23" t="s">
        <v>76</v>
      </c>
      <c r="BK339" s="203">
        <f>ROUND(I339*H339,2)</f>
        <v>0</v>
      </c>
      <c r="BL339" s="23" t="s">
        <v>239</v>
      </c>
      <c r="BM339" s="23" t="s">
        <v>531</v>
      </c>
    </row>
    <row r="340" spans="2:65" s="10" customFormat="1" ht="29.85" customHeight="1">
      <c r="B340" s="175"/>
      <c r="C340" s="176"/>
      <c r="D340" s="189" t="s">
        <v>70</v>
      </c>
      <c r="E340" s="190" t="s">
        <v>532</v>
      </c>
      <c r="F340" s="190" t="s">
        <v>533</v>
      </c>
      <c r="G340" s="176"/>
      <c r="H340" s="176"/>
      <c r="I340" s="179"/>
      <c r="J340" s="191">
        <f>BK340</f>
        <v>0</v>
      </c>
      <c r="K340" s="176"/>
      <c r="L340" s="181"/>
      <c r="M340" s="182"/>
      <c r="N340" s="183"/>
      <c r="O340" s="183"/>
      <c r="P340" s="184">
        <f>SUM(P341:P365)</f>
        <v>0</v>
      </c>
      <c r="Q340" s="183"/>
      <c r="R340" s="184">
        <f>SUM(R341:R365)</f>
        <v>0.64300920000000006</v>
      </c>
      <c r="S340" s="183"/>
      <c r="T340" s="185">
        <f>SUM(T341:T365)</f>
        <v>0</v>
      </c>
      <c r="AR340" s="186" t="s">
        <v>80</v>
      </c>
      <c r="AT340" s="187" t="s">
        <v>70</v>
      </c>
      <c r="AU340" s="187" t="s">
        <v>76</v>
      </c>
      <c r="AY340" s="186" t="s">
        <v>137</v>
      </c>
      <c r="BK340" s="188">
        <f>SUM(BK341:BK365)</f>
        <v>0</v>
      </c>
    </row>
    <row r="341" spans="2:65" s="1" customFormat="1" ht="22.5" customHeight="1">
      <c r="B341" s="40"/>
      <c r="C341" s="192" t="s">
        <v>534</v>
      </c>
      <c r="D341" s="192" t="s">
        <v>139</v>
      </c>
      <c r="E341" s="193" t="s">
        <v>535</v>
      </c>
      <c r="F341" s="194" t="s">
        <v>536</v>
      </c>
      <c r="G341" s="195" t="s">
        <v>242</v>
      </c>
      <c r="H341" s="196">
        <v>13.5</v>
      </c>
      <c r="I341" s="197"/>
      <c r="J341" s="198">
        <f>ROUND(I341*H341,2)</f>
        <v>0</v>
      </c>
      <c r="K341" s="194" t="s">
        <v>143</v>
      </c>
      <c r="L341" s="60"/>
      <c r="M341" s="199" t="s">
        <v>21</v>
      </c>
      <c r="N341" s="200" t="s">
        <v>42</v>
      </c>
      <c r="O341" s="41"/>
      <c r="P341" s="201">
        <f>O341*H341</f>
        <v>0</v>
      </c>
      <c r="Q341" s="201">
        <v>6.2E-4</v>
      </c>
      <c r="R341" s="201">
        <f>Q341*H341</f>
        <v>8.3700000000000007E-3</v>
      </c>
      <c r="S341" s="201">
        <v>0</v>
      </c>
      <c r="T341" s="202">
        <f>S341*H341</f>
        <v>0</v>
      </c>
      <c r="AR341" s="23" t="s">
        <v>239</v>
      </c>
      <c r="AT341" s="23" t="s">
        <v>139</v>
      </c>
      <c r="AU341" s="23" t="s">
        <v>80</v>
      </c>
      <c r="AY341" s="23" t="s">
        <v>137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23" t="s">
        <v>76</v>
      </c>
      <c r="BK341" s="203">
        <f>ROUND(I341*H341,2)</f>
        <v>0</v>
      </c>
      <c r="BL341" s="23" t="s">
        <v>239</v>
      </c>
      <c r="BM341" s="23" t="s">
        <v>537</v>
      </c>
    </row>
    <row r="342" spans="2:65" s="11" customFormat="1" ht="13.5">
      <c r="B342" s="204"/>
      <c r="C342" s="205"/>
      <c r="D342" s="206" t="s">
        <v>145</v>
      </c>
      <c r="E342" s="207" t="s">
        <v>21</v>
      </c>
      <c r="F342" s="208" t="s">
        <v>175</v>
      </c>
      <c r="G342" s="205"/>
      <c r="H342" s="209" t="s">
        <v>21</v>
      </c>
      <c r="I342" s="210"/>
      <c r="J342" s="205"/>
      <c r="K342" s="205"/>
      <c r="L342" s="211"/>
      <c r="M342" s="212"/>
      <c r="N342" s="213"/>
      <c r="O342" s="213"/>
      <c r="P342" s="213"/>
      <c r="Q342" s="213"/>
      <c r="R342" s="213"/>
      <c r="S342" s="213"/>
      <c r="T342" s="214"/>
      <c r="AT342" s="215" t="s">
        <v>145</v>
      </c>
      <c r="AU342" s="215" t="s">
        <v>80</v>
      </c>
      <c r="AV342" s="11" t="s">
        <v>76</v>
      </c>
      <c r="AW342" s="11" t="s">
        <v>35</v>
      </c>
      <c r="AX342" s="11" t="s">
        <v>71</v>
      </c>
      <c r="AY342" s="215" t="s">
        <v>137</v>
      </c>
    </row>
    <row r="343" spans="2:65" s="12" customFormat="1" ht="13.5">
      <c r="B343" s="216"/>
      <c r="C343" s="217"/>
      <c r="D343" s="206" t="s">
        <v>145</v>
      </c>
      <c r="E343" s="228" t="s">
        <v>21</v>
      </c>
      <c r="F343" s="229" t="s">
        <v>538</v>
      </c>
      <c r="G343" s="217"/>
      <c r="H343" s="230">
        <v>5</v>
      </c>
      <c r="I343" s="222"/>
      <c r="J343" s="217"/>
      <c r="K343" s="217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145</v>
      </c>
      <c r="AU343" s="227" t="s">
        <v>80</v>
      </c>
      <c r="AV343" s="12" t="s">
        <v>80</v>
      </c>
      <c r="AW343" s="12" t="s">
        <v>35</v>
      </c>
      <c r="AX343" s="12" t="s">
        <v>71</v>
      </c>
      <c r="AY343" s="227" t="s">
        <v>137</v>
      </c>
    </row>
    <row r="344" spans="2:65" s="12" customFormat="1" ht="13.5">
      <c r="B344" s="216"/>
      <c r="C344" s="217"/>
      <c r="D344" s="206" t="s">
        <v>145</v>
      </c>
      <c r="E344" s="228" t="s">
        <v>21</v>
      </c>
      <c r="F344" s="229" t="s">
        <v>539</v>
      </c>
      <c r="G344" s="217"/>
      <c r="H344" s="230">
        <v>8.5</v>
      </c>
      <c r="I344" s="222"/>
      <c r="J344" s="217"/>
      <c r="K344" s="217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145</v>
      </c>
      <c r="AU344" s="227" t="s">
        <v>80</v>
      </c>
      <c r="AV344" s="12" t="s">
        <v>80</v>
      </c>
      <c r="AW344" s="12" t="s">
        <v>35</v>
      </c>
      <c r="AX344" s="12" t="s">
        <v>71</v>
      </c>
      <c r="AY344" s="227" t="s">
        <v>137</v>
      </c>
    </row>
    <row r="345" spans="2:65" s="13" customFormat="1" ht="13.5">
      <c r="B345" s="231"/>
      <c r="C345" s="232"/>
      <c r="D345" s="218" t="s">
        <v>145</v>
      </c>
      <c r="E345" s="233" t="s">
        <v>21</v>
      </c>
      <c r="F345" s="234" t="s">
        <v>164</v>
      </c>
      <c r="G345" s="232"/>
      <c r="H345" s="235">
        <v>13.5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145</v>
      </c>
      <c r="AU345" s="241" t="s">
        <v>80</v>
      </c>
      <c r="AV345" s="13" t="s">
        <v>86</v>
      </c>
      <c r="AW345" s="13" t="s">
        <v>35</v>
      </c>
      <c r="AX345" s="13" t="s">
        <v>76</v>
      </c>
      <c r="AY345" s="241" t="s">
        <v>137</v>
      </c>
    </row>
    <row r="346" spans="2:65" s="1" customFormat="1" ht="22.5" customHeight="1">
      <c r="B346" s="40"/>
      <c r="C346" s="192" t="s">
        <v>540</v>
      </c>
      <c r="D346" s="192" t="s">
        <v>139</v>
      </c>
      <c r="E346" s="193" t="s">
        <v>541</v>
      </c>
      <c r="F346" s="194" t="s">
        <v>542</v>
      </c>
      <c r="G346" s="195" t="s">
        <v>142</v>
      </c>
      <c r="H346" s="196">
        <v>12.25</v>
      </c>
      <c r="I346" s="197"/>
      <c r="J346" s="198">
        <f>ROUND(I346*H346,2)</f>
        <v>0</v>
      </c>
      <c r="K346" s="194" t="s">
        <v>143</v>
      </c>
      <c r="L346" s="60"/>
      <c r="M346" s="199" t="s">
        <v>21</v>
      </c>
      <c r="N346" s="200" t="s">
        <v>42</v>
      </c>
      <c r="O346" s="41"/>
      <c r="P346" s="201">
        <f>O346*H346</f>
        <v>0</v>
      </c>
      <c r="Q346" s="201">
        <v>3.5000000000000001E-3</v>
      </c>
      <c r="R346" s="201">
        <f>Q346*H346</f>
        <v>4.2875000000000003E-2</v>
      </c>
      <c r="S346" s="201">
        <v>0</v>
      </c>
      <c r="T346" s="202">
        <f>S346*H346</f>
        <v>0</v>
      </c>
      <c r="AR346" s="23" t="s">
        <v>239</v>
      </c>
      <c r="AT346" s="23" t="s">
        <v>139</v>
      </c>
      <c r="AU346" s="23" t="s">
        <v>80</v>
      </c>
      <c r="AY346" s="23" t="s">
        <v>137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3" t="s">
        <v>76</v>
      </c>
      <c r="BK346" s="203">
        <f>ROUND(I346*H346,2)</f>
        <v>0</v>
      </c>
      <c r="BL346" s="23" t="s">
        <v>239</v>
      </c>
      <c r="BM346" s="23" t="s">
        <v>543</v>
      </c>
    </row>
    <row r="347" spans="2:65" s="11" customFormat="1" ht="13.5">
      <c r="B347" s="204"/>
      <c r="C347" s="205"/>
      <c r="D347" s="206" t="s">
        <v>145</v>
      </c>
      <c r="E347" s="207" t="s">
        <v>21</v>
      </c>
      <c r="F347" s="208" t="s">
        <v>175</v>
      </c>
      <c r="G347" s="205"/>
      <c r="H347" s="209" t="s">
        <v>21</v>
      </c>
      <c r="I347" s="210"/>
      <c r="J347" s="205"/>
      <c r="K347" s="205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145</v>
      </c>
      <c r="AU347" s="215" t="s">
        <v>80</v>
      </c>
      <c r="AV347" s="11" t="s">
        <v>76</v>
      </c>
      <c r="AW347" s="11" t="s">
        <v>35</v>
      </c>
      <c r="AX347" s="11" t="s">
        <v>71</v>
      </c>
      <c r="AY347" s="215" t="s">
        <v>137</v>
      </c>
    </row>
    <row r="348" spans="2:65" s="12" customFormat="1" ht="13.5">
      <c r="B348" s="216"/>
      <c r="C348" s="217"/>
      <c r="D348" s="206" t="s">
        <v>145</v>
      </c>
      <c r="E348" s="228" t="s">
        <v>21</v>
      </c>
      <c r="F348" s="229" t="s">
        <v>378</v>
      </c>
      <c r="G348" s="217"/>
      <c r="H348" s="230">
        <v>4.1100000000000003</v>
      </c>
      <c r="I348" s="222"/>
      <c r="J348" s="217"/>
      <c r="K348" s="217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145</v>
      </c>
      <c r="AU348" s="227" t="s">
        <v>80</v>
      </c>
      <c r="AV348" s="12" t="s">
        <v>80</v>
      </c>
      <c r="AW348" s="12" t="s">
        <v>35</v>
      </c>
      <c r="AX348" s="12" t="s">
        <v>71</v>
      </c>
      <c r="AY348" s="227" t="s">
        <v>137</v>
      </c>
    </row>
    <row r="349" spans="2:65" s="12" customFormat="1" ht="13.5">
      <c r="B349" s="216"/>
      <c r="C349" s="217"/>
      <c r="D349" s="206" t="s">
        <v>145</v>
      </c>
      <c r="E349" s="228" t="s">
        <v>21</v>
      </c>
      <c r="F349" s="229" t="s">
        <v>544</v>
      </c>
      <c r="G349" s="217"/>
      <c r="H349" s="230">
        <v>3.37</v>
      </c>
      <c r="I349" s="222"/>
      <c r="J349" s="217"/>
      <c r="K349" s="217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145</v>
      </c>
      <c r="AU349" s="227" t="s">
        <v>80</v>
      </c>
      <c r="AV349" s="12" t="s">
        <v>80</v>
      </c>
      <c r="AW349" s="12" t="s">
        <v>35</v>
      </c>
      <c r="AX349" s="12" t="s">
        <v>71</v>
      </c>
      <c r="AY349" s="227" t="s">
        <v>137</v>
      </c>
    </row>
    <row r="350" spans="2:65" s="12" customFormat="1" ht="13.5">
      <c r="B350" s="216"/>
      <c r="C350" s="217"/>
      <c r="D350" s="206" t="s">
        <v>145</v>
      </c>
      <c r="E350" s="228" t="s">
        <v>21</v>
      </c>
      <c r="F350" s="229" t="s">
        <v>545</v>
      </c>
      <c r="G350" s="217"/>
      <c r="H350" s="230">
        <v>4.7699999999999996</v>
      </c>
      <c r="I350" s="222"/>
      <c r="J350" s="217"/>
      <c r="K350" s="217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145</v>
      </c>
      <c r="AU350" s="227" t="s">
        <v>80</v>
      </c>
      <c r="AV350" s="12" t="s">
        <v>80</v>
      </c>
      <c r="AW350" s="12" t="s">
        <v>35</v>
      </c>
      <c r="AX350" s="12" t="s">
        <v>71</v>
      </c>
      <c r="AY350" s="227" t="s">
        <v>137</v>
      </c>
    </row>
    <row r="351" spans="2:65" s="13" customFormat="1" ht="13.5">
      <c r="B351" s="231"/>
      <c r="C351" s="232"/>
      <c r="D351" s="218" t="s">
        <v>145</v>
      </c>
      <c r="E351" s="233" t="s">
        <v>21</v>
      </c>
      <c r="F351" s="234" t="s">
        <v>164</v>
      </c>
      <c r="G351" s="232"/>
      <c r="H351" s="235">
        <v>12.25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145</v>
      </c>
      <c r="AU351" s="241" t="s">
        <v>80</v>
      </c>
      <c r="AV351" s="13" t="s">
        <v>86</v>
      </c>
      <c r="AW351" s="13" t="s">
        <v>35</v>
      </c>
      <c r="AX351" s="13" t="s">
        <v>76</v>
      </c>
      <c r="AY351" s="241" t="s">
        <v>137</v>
      </c>
    </row>
    <row r="352" spans="2:65" s="1" customFormat="1" ht="22.5" customHeight="1">
      <c r="B352" s="40"/>
      <c r="C352" s="242" t="s">
        <v>546</v>
      </c>
      <c r="D352" s="242" t="s">
        <v>185</v>
      </c>
      <c r="E352" s="243" t="s">
        <v>547</v>
      </c>
      <c r="F352" s="244" t="s">
        <v>548</v>
      </c>
      <c r="G352" s="245" t="s">
        <v>142</v>
      </c>
      <c r="H352" s="246">
        <v>14.96</v>
      </c>
      <c r="I352" s="247"/>
      <c r="J352" s="248">
        <f>ROUND(I352*H352,2)</f>
        <v>0</v>
      </c>
      <c r="K352" s="244" t="s">
        <v>143</v>
      </c>
      <c r="L352" s="249"/>
      <c r="M352" s="250" t="s">
        <v>21</v>
      </c>
      <c r="N352" s="251" t="s">
        <v>42</v>
      </c>
      <c r="O352" s="41"/>
      <c r="P352" s="201">
        <f>O352*H352</f>
        <v>0</v>
      </c>
      <c r="Q352" s="201">
        <v>1.9199999999999998E-2</v>
      </c>
      <c r="R352" s="201">
        <f>Q352*H352</f>
        <v>0.28723199999999999</v>
      </c>
      <c r="S352" s="201">
        <v>0</v>
      </c>
      <c r="T352" s="202">
        <f>S352*H352</f>
        <v>0</v>
      </c>
      <c r="AR352" s="23" t="s">
        <v>340</v>
      </c>
      <c r="AT352" s="23" t="s">
        <v>185</v>
      </c>
      <c r="AU352" s="23" t="s">
        <v>80</v>
      </c>
      <c r="AY352" s="23" t="s">
        <v>137</v>
      </c>
      <c r="BE352" s="203">
        <f>IF(N352="základní",J352,0)</f>
        <v>0</v>
      </c>
      <c r="BF352" s="203">
        <f>IF(N352="snížená",J352,0)</f>
        <v>0</v>
      </c>
      <c r="BG352" s="203">
        <f>IF(N352="zákl. přenesená",J352,0)</f>
        <v>0</v>
      </c>
      <c r="BH352" s="203">
        <f>IF(N352="sníž. přenesená",J352,0)</f>
        <v>0</v>
      </c>
      <c r="BI352" s="203">
        <f>IF(N352="nulová",J352,0)</f>
        <v>0</v>
      </c>
      <c r="BJ352" s="23" t="s">
        <v>76</v>
      </c>
      <c r="BK352" s="203">
        <f>ROUND(I352*H352,2)</f>
        <v>0</v>
      </c>
      <c r="BL352" s="23" t="s">
        <v>239</v>
      </c>
      <c r="BM352" s="23" t="s">
        <v>549</v>
      </c>
    </row>
    <row r="353" spans="2:65" s="12" customFormat="1" ht="13.5">
      <c r="B353" s="216"/>
      <c r="C353" s="217"/>
      <c r="D353" s="218" t="s">
        <v>145</v>
      </c>
      <c r="E353" s="219" t="s">
        <v>21</v>
      </c>
      <c r="F353" s="220" t="s">
        <v>550</v>
      </c>
      <c r="G353" s="217"/>
      <c r="H353" s="221">
        <v>14.96</v>
      </c>
      <c r="I353" s="222"/>
      <c r="J353" s="217"/>
      <c r="K353" s="217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145</v>
      </c>
      <c r="AU353" s="227" t="s">
        <v>80</v>
      </c>
      <c r="AV353" s="12" t="s">
        <v>80</v>
      </c>
      <c r="AW353" s="12" t="s">
        <v>35</v>
      </c>
      <c r="AX353" s="12" t="s">
        <v>76</v>
      </c>
      <c r="AY353" s="227" t="s">
        <v>137</v>
      </c>
    </row>
    <row r="354" spans="2:65" s="1" customFormat="1" ht="31.5" customHeight="1">
      <c r="B354" s="40"/>
      <c r="C354" s="192" t="s">
        <v>551</v>
      </c>
      <c r="D354" s="192" t="s">
        <v>139</v>
      </c>
      <c r="E354" s="193" t="s">
        <v>552</v>
      </c>
      <c r="F354" s="194" t="s">
        <v>553</v>
      </c>
      <c r="G354" s="195" t="s">
        <v>142</v>
      </c>
      <c r="H354" s="196">
        <v>1.89</v>
      </c>
      <c r="I354" s="197"/>
      <c r="J354" s="198">
        <f>ROUND(I354*H354,2)</f>
        <v>0</v>
      </c>
      <c r="K354" s="194" t="s">
        <v>143</v>
      </c>
      <c r="L354" s="60"/>
      <c r="M354" s="199" t="s">
        <v>21</v>
      </c>
      <c r="N354" s="200" t="s">
        <v>42</v>
      </c>
      <c r="O354" s="41"/>
      <c r="P354" s="201">
        <f>O354*H354</f>
        <v>0</v>
      </c>
      <c r="Q354" s="201">
        <v>3.9199999999999999E-3</v>
      </c>
      <c r="R354" s="201">
        <f>Q354*H354</f>
        <v>7.4087999999999992E-3</v>
      </c>
      <c r="S354" s="201">
        <v>0</v>
      </c>
      <c r="T354" s="202">
        <f>S354*H354</f>
        <v>0</v>
      </c>
      <c r="AR354" s="23" t="s">
        <v>239</v>
      </c>
      <c r="AT354" s="23" t="s">
        <v>139</v>
      </c>
      <c r="AU354" s="23" t="s">
        <v>80</v>
      </c>
      <c r="AY354" s="23" t="s">
        <v>137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23" t="s">
        <v>76</v>
      </c>
      <c r="BK354" s="203">
        <f>ROUND(I354*H354,2)</f>
        <v>0</v>
      </c>
      <c r="BL354" s="23" t="s">
        <v>239</v>
      </c>
      <c r="BM354" s="23" t="s">
        <v>554</v>
      </c>
    </row>
    <row r="355" spans="2:65" s="11" customFormat="1" ht="13.5">
      <c r="B355" s="204"/>
      <c r="C355" s="205"/>
      <c r="D355" s="206" t="s">
        <v>145</v>
      </c>
      <c r="E355" s="207" t="s">
        <v>21</v>
      </c>
      <c r="F355" s="208" t="s">
        <v>175</v>
      </c>
      <c r="G355" s="205"/>
      <c r="H355" s="209" t="s">
        <v>21</v>
      </c>
      <c r="I355" s="210"/>
      <c r="J355" s="205"/>
      <c r="K355" s="205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145</v>
      </c>
      <c r="AU355" s="215" t="s">
        <v>80</v>
      </c>
      <c r="AV355" s="11" t="s">
        <v>76</v>
      </c>
      <c r="AW355" s="11" t="s">
        <v>35</v>
      </c>
      <c r="AX355" s="11" t="s">
        <v>71</v>
      </c>
      <c r="AY355" s="215" t="s">
        <v>137</v>
      </c>
    </row>
    <row r="356" spans="2:65" s="12" customFormat="1" ht="13.5">
      <c r="B356" s="216"/>
      <c r="C356" s="217"/>
      <c r="D356" s="218" t="s">
        <v>145</v>
      </c>
      <c r="E356" s="219" t="s">
        <v>21</v>
      </c>
      <c r="F356" s="220" t="s">
        <v>379</v>
      </c>
      <c r="G356" s="217"/>
      <c r="H356" s="221">
        <v>1.89</v>
      </c>
      <c r="I356" s="222"/>
      <c r="J356" s="217"/>
      <c r="K356" s="217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145</v>
      </c>
      <c r="AU356" s="227" t="s">
        <v>80</v>
      </c>
      <c r="AV356" s="12" t="s">
        <v>80</v>
      </c>
      <c r="AW356" s="12" t="s">
        <v>35</v>
      </c>
      <c r="AX356" s="12" t="s">
        <v>76</v>
      </c>
      <c r="AY356" s="227" t="s">
        <v>137</v>
      </c>
    </row>
    <row r="357" spans="2:65" s="1" customFormat="1" ht="31.5" customHeight="1">
      <c r="B357" s="40"/>
      <c r="C357" s="242" t="s">
        <v>555</v>
      </c>
      <c r="D357" s="242" t="s">
        <v>185</v>
      </c>
      <c r="E357" s="243" t="s">
        <v>556</v>
      </c>
      <c r="F357" s="244" t="s">
        <v>557</v>
      </c>
      <c r="G357" s="245" t="s">
        <v>142</v>
      </c>
      <c r="H357" s="246">
        <v>2.0790000000000002</v>
      </c>
      <c r="I357" s="247"/>
      <c r="J357" s="248">
        <f>ROUND(I357*H357,2)</f>
        <v>0</v>
      </c>
      <c r="K357" s="244" t="s">
        <v>143</v>
      </c>
      <c r="L357" s="249"/>
      <c r="M357" s="250" t="s">
        <v>21</v>
      </c>
      <c r="N357" s="251" t="s">
        <v>42</v>
      </c>
      <c r="O357" s="41"/>
      <c r="P357" s="201">
        <f>O357*H357</f>
        <v>0</v>
      </c>
      <c r="Q357" s="201">
        <v>1.9199999999999998E-2</v>
      </c>
      <c r="R357" s="201">
        <f>Q357*H357</f>
        <v>3.9916800000000002E-2</v>
      </c>
      <c r="S357" s="201">
        <v>0</v>
      </c>
      <c r="T357" s="202">
        <f>S357*H357</f>
        <v>0</v>
      </c>
      <c r="AR357" s="23" t="s">
        <v>340</v>
      </c>
      <c r="AT357" s="23" t="s">
        <v>185</v>
      </c>
      <c r="AU357" s="23" t="s">
        <v>80</v>
      </c>
      <c r="AY357" s="23" t="s">
        <v>137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23" t="s">
        <v>76</v>
      </c>
      <c r="BK357" s="203">
        <f>ROUND(I357*H357,2)</f>
        <v>0</v>
      </c>
      <c r="BL357" s="23" t="s">
        <v>239</v>
      </c>
      <c r="BM357" s="23" t="s">
        <v>558</v>
      </c>
    </row>
    <row r="358" spans="2:65" s="12" customFormat="1" ht="13.5">
      <c r="B358" s="216"/>
      <c r="C358" s="217"/>
      <c r="D358" s="218" t="s">
        <v>145</v>
      </c>
      <c r="E358" s="219" t="s">
        <v>21</v>
      </c>
      <c r="F358" s="220" t="s">
        <v>559</v>
      </c>
      <c r="G358" s="217"/>
      <c r="H358" s="221">
        <v>2.0790000000000002</v>
      </c>
      <c r="I358" s="222"/>
      <c r="J358" s="217"/>
      <c r="K358" s="217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145</v>
      </c>
      <c r="AU358" s="227" t="s">
        <v>80</v>
      </c>
      <c r="AV358" s="12" t="s">
        <v>80</v>
      </c>
      <c r="AW358" s="12" t="s">
        <v>35</v>
      </c>
      <c r="AX358" s="12" t="s">
        <v>76</v>
      </c>
      <c r="AY358" s="227" t="s">
        <v>137</v>
      </c>
    </row>
    <row r="359" spans="2:65" s="1" customFormat="1" ht="22.5" customHeight="1">
      <c r="B359" s="40"/>
      <c r="C359" s="192" t="s">
        <v>560</v>
      </c>
      <c r="D359" s="192" t="s">
        <v>139</v>
      </c>
      <c r="E359" s="193" t="s">
        <v>561</v>
      </c>
      <c r="F359" s="194" t="s">
        <v>562</v>
      </c>
      <c r="G359" s="195" t="s">
        <v>142</v>
      </c>
      <c r="H359" s="196">
        <v>14.14</v>
      </c>
      <c r="I359" s="197"/>
      <c r="J359" s="198">
        <f>ROUND(I359*H359,2)</f>
        <v>0</v>
      </c>
      <c r="K359" s="194" t="s">
        <v>143</v>
      </c>
      <c r="L359" s="60"/>
      <c r="M359" s="199" t="s">
        <v>21</v>
      </c>
      <c r="N359" s="200" t="s">
        <v>42</v>
      </c>
      <c r="O359" s="41"/>
      <c r="P359" s="201">
        <f>O359*H359</f>
        <v>0</v>
      </c>
      <c r="Q359" s="201">
        <v>2.9999999999999997E-4</v>
      </c>
      <c r="R359" s="201">
        <f>Q359*H359</f>
        <v>4.2420000000000001E-3</v>
      </c>
      <c r="S359" s="201">
        <v>0</v>
      </c>
      <c r="T359" s="202">
        <f>S359*H359</f>
        <v>0</v>
      </c>
      <c r="AR359" s="23" t="s">
        <v>239</v>
      </c>
      <c r="AT359" s="23" t="s">
        <v>139</v>
      </c>
      <c r="AU359" s="23" t="s">
        <v>80</v>
      </c>
      <c r="AY359" s="23" t="s">
        <v>137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3" t="s">
        <v>76</v>
      </c>
      <c r="BK359" s="203">
        <f>ROUND(I359*H359,2)</f>
        <v>0</v>
      </c>
      <c r="BL359" s="23" t="s">
        <v>239</v>
      </c>
      <c r="BM359" s="23" t="s">
        <v>563</v>
      </c>
    </row>
    <row r="360" spans="2:65" s="12" customFormat="1" ht="13.5">
      <c r="B360" s="216"/>
      <c r="C360" s="217"/>
      <c r="D360" s="218" t="s">
        <v>145</v>
      </c>
      <c r="E360" s="219" t="s">
        <v>21</v>
      </c>
      <c r="F360" s="220" t="s">
        <v>564</v>
      </c>
      <c r="G360" s="217"/>
      <c r="H360" s="221">
        <v>14.14</v>
      </c>
      <c r="I360" s="222"/>
      <c r="J360" s="217"/>
      <c r="K360" s="217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145</v>
      </c>
      <c r="AU360" s="227" t="s">
        <v>80</v>
      </c>
      <c r="AV360" s="12" t="s">
        <v>80</v>
      </c>
      <c r="AW360" s="12" t="s">
        <v>35</v>
      </c>
      <c r="AX360" s="12" t="s">
        <v>76</v>
      </c>
      <c r="AY360" s="227" t="s">
        <v>137</v>
      </c>
    </row>
    <row r="361" spans="2:65" s="1" customFormat="1" ht="22.5" customHeight="1">
      <c r="B361" s="40"/>
      <c r="C361" s="192" t="s">
        <v>565</v>
      </c>
      <c r="D361" s="192" t="s">
        <v>139</v>
      </c>
      <c r="E361" s="193" t="s">
        <v>566</v>
      </c>
      <c r="F361" s="194" t="s">
        <v>567</v>
      </c>
      <c r="G361" s="195" t="s">
        <v>142</v>
      </c>
      <c r="H361" s="196">
        <v>14.14</v>
      </c>
      <c r="I361" s="197"/>
      <c r="J361" s="198">
        <f>ROUND(I361*H361,2)</f>
        <v>0</v>
      </c>
      <c r="K361" s="194" t="s">
        <v>143</v>
      </c>
      <c r="L361" s="60"/>
      <c r="M361" s="199" t="s">
        <v>21</v>
      </c>
      <c r="N361" s="200" t="s">
        <v>42</v>
      </c>
      <c r="O361" s="41"/>
      <c r="P361" s="201">
        <f>O361*H361</f>
        <v>0</v>
      </c>
      <c r="Q361" s="201">
        <v>7.1500000000000001E-3</v>
      </c>
      <c r="R361" s="201">
        <f>Q361*H361</f>
        <v>0.10110100000000001</v>
      </c>
      <c r="S361" s="201">
        <v>0</v>
      </c>
      <c r="T361" s="202">
        <f>S361*H361</f>
        <v>0</v>
      </c>
      <c r="AR361" s="23" t="s">
        <v>239</v>
      </c>
      <c r="AT361" s="23" t="s">
        <v>139</v>
      </c>
      <c r="AU361" s="23" t="s">
        <v>80</v>
      </c>
      <c r="AY361" s="23" t="s">
        <v>137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23" t="s">
        <v>76</v>
      </c>
      <c r="BK361" s="203">
        <f>ROUND(I361*H361,2)</f>
        <v>0</v>
      </c>
      <c r="BL361" s="23" t="s">
        <v>239</v>
      </c>
      <c r="BM361" s="23" t="s">
        <v>568</v>
      </c>
    </row>
    <row r="362" spans="2:65" s="12" customFormat="1" ht="13.5">
      <c r="B362" s="216"/>
      <c r="C362" s="217"/>
      <c r="D362" s="218" t="s">
        <v>145</v>
      </c>
      <c r="E362" s="219" t="s">
        <v>21</v>
      </c>
      <c r="F362" s="220" t="s">
        <v>569</v>
      </c>
      <c r="G362" s="217"/>
      <c r="H362" s="221">
        <v>14.14</v>
      </c>
      <c r="I362" s="222"/>
      <c r="J362" s="217"/>
      <c r="K362" s="217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145</v>
      </c>
      <c r="AU362" s="227" t="s">
        <v>80</v>
      </c>
      <c r="AV362" s="12" t="s">
        <v>80</v>
      </c>
      <c r="AW362" s="12" t="s">
        <v>35</v>
      </c>
      <c r="AX362" s="12" t="s">
        <v>76</v>
      </c>
      <c r="AY362" s="227" t="s">
        <v>137</v>
      </c>
    </row>
    <row r="363" spans="2:65" s="1" customFormat="1" ht="31.5" customHeight="1">
      <c r="B363" s="40"/>
      <c r="C363" s="192" t="s">
        <v>570</v>
      </c>
      <c r="D363" s="192" t="s">
        <v>139</v>
      </c>
      <c r="E363" s="193" t="s">
        <v>571</v>
      </c>
      <c r="F363" s="194" t="s">
        <v>572</v>
      </c>
      <c r="G363" s="195" t="s">
        <v>142</v>
      </c>
      <c r="H363" s="196">
        <v>84.84</v>
      </c>
      <c r="I363" s="197"/>
      <c r="J363" s="198">
        <f>ROUND(I363*H363,2)</f>
        <v>0</v>
      </c>
      <c r="K363" s="194" t="s">
        <v>143</v>
      </c>
      <c r="L363" s="60"/>
      <c r="M363" s="199" t="s">
        <v>21</v>
      </c>
      <c r="N363" s="200" t="s">
        <v>42</v>
      </c>
      <c r="O363" s="41"/>
      <c r="P363" s="201">
        <f>O363*H363</f>
        <v>0</v>
      </c>
      <c r="Q363" s="201">
        <v>1.7899999999999999E-3</v>
      </c>
      <c r="R363" s="201">
        <f>Q363*H363</f>
        <v>0.15186359999999999</v>
      </c>
      <c r="S363" s="201">
        <v>0</v>
      </c>
      <c r="T363" s="202">
        <f>S363*H363</f>
        <v>0</v>
      </c>
      <c r="AR363" s="23" t="s">
        <v>239</v>
      </c>
      <c r="AT363" s="23" t="s">
        <v>139</v>
      </c>
      <c r="AU363" s="23" t="s">
        <v>80</v>
      </c>
      <c r="AY363" s="23" t="s">
        <v>137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23" t="s">
        <v>76</v>
      </c>
      <c r="BK363" s="203">
        <f>ROUND(I363*H363,2)</f>
        <v>0</v>
      </c>
      <c r="BL363" s="23" t="s">
        <v>239</v>
      </c>
      <c r="BM363" s="23" t="s">
        <v>573</v>
      </c>
    </row>
    <row r="364" spans="2:65" s="12" customFormat="1" ht="13.5">
      <c r="B364" s="216"/>
      <c r="C364" s="217"/>
      <c r="D364" s="218" t="s">
        <v>145</v>
      </c>
      <c r="E364" s="219" t="s">
        <v>21</v>
      </c>
      <c r="F364" s="220" t="s">
        <v>574</v>
      </c>
      <c r="G364" s="217"/>
      <c r="H364" s="221">
        <v>84.84</v>
      </c>
      <c r="I364" s="222"/>
      <c r="J364" s="217"/>
      <c r="K364" s="217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145</v>
      </c>
      <c r="AU364" s="227" t="s">
        <v>80</v>
      </c>
      <c r="AV364" s="12" t="s">
        <v>80</v>
      </c>
      <c r="AW364" s="12" t="s">
        <v>35</v>
      </c>
      <c r="AX364" s="12" t="s">
        <v>76</v>
      </c>
      <c r="AY364" s="227" t="s">
        <v>137</v>
      </c>
    </row>
    <row r="365" spans="2:65" s="1" customFormat="1" ht="22.5" customHeight="1">
      <c r="B365" s="40"/>
      <c r="C365" s="192" t="s">
        <v>575</v>
      </c>
      <c r="D365" s="192" t="s">
        <v>139</v>
      </c>
      <c r="E365" s="193" t="s">
        <v>576</v>
      </c>
      <c r="F365" s="194" t="s">
        <v>577</v>
      </c>
      <c r="G365" s="195" t="s">
        <v>167</v>
      </c>
      <c r="H365" s="196">
        <v>0.64300000000000002</v>
      </c>
      <c r="I365" s="197"/>
      <c r="J365" s="198">
        <f>ROUND(I365*H365,2)</f>
        <v>0</v>
      </c>
      <c r="K365" s="194" t="s">
        <v>143</v>
      </c>
      <c r="L365" s="60"/>
      <c r="M365" s="199" t="s">
        <v>21</v>
      </c>
      <c r="N365" s="200" t="s">
        <v>42</v>
      </c>
      <c r="O365" s="41"/>
      <c r="P365" s="201">
        <f>O365*H365</f>
        <v>0</v>
      </c>
      <c r="Q365" s="201">
        <v>0</v>
      </c>
      <c r="R365" s="201">
        <f>Q365*H365</f>
        <v>0</v>
      </c>
      <c r="S365" s="201">
        <v>0</v>
      </c>
      <c r="T365" s="202">
        <f>S365*H365</f>
        <v>0</v>
      </c>
      <c r="AR365" s="23" t="s">
        <v>239</v>
      </c>
      <c r="AT365" s="23" t="s">
        <v>139</v>
      </c>
      <c r="AU365" s="23" t="s">
        <v>80</v>
      </c>
      <c r="AY365" s="23" t="s">
        <v>137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23" t="s">
        <v>76</v>
      </c>
      <c r="BK365" s="203">
        <f>ROUND(I365*H365,2)</f>
        <v>0</v>
      </c>
      <c r="BL365" s="23" t="s">
        <v>239</v>
      </c>
      <c r="BM365" s="23" t="s">
        <v>578</v>
      </c>
    </row>
    <row r="366" spans="2:65" s="10" customFormat="1" ht="29.85" customHeight="1">
      <c r="B366" s="175"/>
      <c r="C366" s="176"/>
      <c r="D366" s="189" t="s">
        <v>70</v>
      </c>
      <c r="E366" s="190" t="s">
        <v>579</v>
      </c>
      <c r="F366" s="190" t="s">
        <v>580</v>
      </c>
      <c r="G366" s="176"/>
      <c r="H366" s="176"/>
      <c r="I366" s="179"/>
      <c r="J366" s="191">
        <f>BK366</f>
        <v>0</v>
      </c>
      <c r="K366" s="176"/>
      <c r="L366" s="181"/>
      <c r="M366" s="182"/>
      <c r="N366" s="183"/>
      <c r="O366" s="183"/>
      <c r="P366" s="184">
        <f>SUM(P367:P400)</f>
        <v>0</v>
      </c>
      <c r="Q366" s="183"/>
      <c r="R366" s="184">
        <f>SUM(R367:R400)</f>
        <v>2.0080320600000001</v>
      </c>
      <c r="S366" s="183"/>
      <c r="T366" s="185">
        <f>SUM(T367:T400)</f>
        <v>0.28105000000000002</v>
      </c>
      <c r="AR366" s="186" t="s">
        <v>80</v>
      </c>
      <c r="AT366" s="187" t="s">
        <v>70</v>
      </c>
      <c r="AU366" s="187" t="s">
        <v>76</v>
      </c>
      <c r="AY366" s="186" t="s">
        <v>137</v>
      </c>
      <c r="BK366" s="188">
        <f>SUM(BK367:BK400)</f>
        <v>0</v>
      </c>
    </row>
    <row r="367" spans="2:65" s="1" customFormat="1" ht="22.5" customHeight="1">
      <c r="B367" s="40"/>
      <c r="C367" s="192" t="s">
        <v>581</v>
      </c>
      <c r="D367" s="192" t="s">
        <v>139</v>
      </c>
      <c r="E367" s="193" t="s">
        <v>582</v>
      </c>
      <c r="F367" s="194" t="s">
        <v>583</v>
      </c>
      <c r="G367" s="195" t="s">
        <v>142</v>
      </c>
      <c r="H367" s="196">
        <v>109.05</v>
      </c>
      <c r="I367" s="197"/>
      <c r="J367" s="198">
        <f>ROUND(I367*H367,2)</f>
        <v>0</v>
      </c>
      <c r="K367" s="194" t="s">
        <v>143</v>
      </c>
      <c r="L367" s="60"/>
      <c r="M367" s="199" t="s">
        <v>21</v>
      </c>
      <c r="N367" s="200" t="s">
        <v>42</v>
      </c>
      <c r="O367" s="41"/>
      <c r="P367" s="201">
        <f>O367*H367</f>
        <v>0</v>
      </c>
      <c r="Q367" s="201">
        <v>0</v>
      </c>
      <c r="R367" s="201">
        <f>Q367*H367</f>
        <v>0</v>
      </c>
      <c r="S367" s="201">
        <v>0</v>
      </c>
      <c r="T367" s="202">
        <f>S367*H367</f>
        <v>0</v>
      </c>
      <c r="AR367" s="23" t="s">
        <v>239</v>
      </c>
      <c r="AT367" s="23" t="s">
        <v>139</v>
      </c>
      <c r="AU367" s="23" t="s">
        <v>80</v>
      </c>
      <c r="AY367" s="23" t="s">
        <v>137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23" t="s">
        <v>76</v>
      </c>
      <c r="BK367" s="203">
        <f>ROUND(I367*H367,2)</f>
        <v>0</v>
      </c>
      <c r="BL367" s="23" t="s">
        <v>239</v>
      </c>
      <c r="BM367" s="23" t="s">
        <v>584</v>
      </c>
    </row>
    <row r="368" spans="2:65" s="12" customFormat="1" ht="13.5">
      <c r="B368" s="216"/>
      <c r="C368" s="217"/>
      <c r="D368" s="218" t="s">
        <v>145</v>
      </c>
      <c r="E368" s="219" t="s">
        <v>21</v>
      </c>
      <c r="F368" s="220" t="s">
        <v>585</v>
      </c>
      <c r="G368" s="217"/>
      <c r="H368" s="221">
        <v>109.05</v>
      </c>
      <c r="I368" s="222"/>
      <c r="J368" s="217"/>
      <c r="K368" s="217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145</v>
      </c>
      <c r="AU368" s="227" t="s">
        <v>80</v>
      </c>
      <c r="AV368" s="12" t="s">
        <v>80</v>
      </c>
      <c r="AW368" s="12" t="s">
        <v>35</v>
      </c>
      <c r="AX368" s="12" t="s">
        <v>76</v>
      </c>
      <c r="AY368" s="227" t="s">
        <v>137</v>
      </c>
    </row>
    <row r="369" spans="2:65" s="1" customFormat="1" ht="22.5" customHeight="1">
      <c r="B369" s="40"/>
      <c r="C369" s="192" t="s">
        <v>586</v>
      </c>
      <c r="D369" s="192" t="s">
        <v>139</v>
      </c>
      <c r="E369" s="193" t="s">
        <v>587</v>
      </c>
      <c r="F369" s="194" t="s">
        <v>588</v>
      </c>
      <c r="G369" s="195" t="s">
        <v>142</v>
      </c>
      <c r="H369" s="196">
        <v>109.05</v>
      </c>
      <c r="I369" s="197"/>
      <c r="J369" s="198">
        <f>ROUND(I369*H369,2)</f>
        <v>0</v>
      </c>
      <c r="K369" s="194" t="s">
        <v>143</v>
      </c>
      <c r="L369" s="60"/>
      <c r="M369" s="199" t="s">
        <v>21</v>
      </c>
      <c r="N369" s="200" t="s">
        <v>42</v>
      </c>
      <c r="O369" s="41"/>
      <c r="P369" s="201">
        <f>O369*H369</f>
        <v>0</v>
      </c>
      <c r="Q369" s="201">
        <v>3.0000000000000001E-5</v>
      </c>
      <c r="R369" s="201">
        <f>Q369*H369</f>
        <v>3.2715000000000001E-3</v>
      </c>
      <c r="S369" s="201">
        <v>0</v>
      </c>
      <c r="T369" s="202">
        <f>S369*H369</f>
        <v>0</v>
      </c>
      <c r="AR369" s="23" t="s">
        <v>239</v>
      </c>
      <c r="AT369" s="23" t="s">
        <v>139</v>
      </c>
      <c r="AU369" s="23" t="s">
        <v>80</v>
      </c>
      <c r="AY369" s="23" t="s">
        <v>137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23" t="s">
        <v>76</v>
      </c>
      <c r="BK369" s="203">
        <f>ROUND(I369*H369,2)</f>
        <v>0</v>
      </c>
      <c r="BL369" s="23" t="s">
        <v>239</v>
      </c>
      <c r="BM369" s="23" t="s">
        <v>589</v>
      </c>
    </row>
    <row r="370" spans="2:65" s="12" customFormat="1" ht="13.5">
      <c r="B370" s="216"/>
      <c r="C370" s="217"/>
      <c r="D370" s="218" t="s">
        <v>145</v>
      </c>
      <c r="E370" s="219" t="s">
        <v>21</v>
      </c>
      <c r="F370" s="220" t="s">
        <v>585</v>
      </c>
      <c r="G370" s="217"/>
      <c r="H370" s="221">
        <v>109.05</v>
      </c>
      <c r="I370" s="222"/>
      <c r="J370" s="217"/>
      <c r="K370" s="217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145</v>
      </c>
      <c r="AU370" s="227" t="s">
        <v>80</v>
      </c>
      <c r="AV370" s="12" t="s">
        <v>80</v>
      </c>
      <c r="AW370" s="12" t="s">
        <v>35</v>
      </c>
      <c r="AX370" s="12" t="s">
        <v>76</v>
      </c>
      <c r="AY370" s="227" t="s">
        <v>137</v>
      </c>
    </row>
    <row r="371" spans="2:65" s="1" customFormat="1" ht="22.5" customHeight="1">
      <c r="B371" s="40"/>
      <c r="C371" s="192" t="s">
        <v>590</v>
      </c>
      <c r="D371" s="192" t="s">
        <v>139</v>
      </c>
      <c r="E371" s="193" t="s">
        <v>591</v>
      </c>
      <c r="F371" s="194" t="s">
        <v>592</v>
      </c>
      <c r="G371" s="195" t="s">
        <v>142</v>
      </c>
      <c r="H371" s="196">
        <v>109.05</v>
      </c>
      <c r="I371" s="197"/>
      <c r="J371" s="198">
        <f>ROUND(I371*H371,2)</f>
        <v>0</v>
      </c>
      <c r="K371" s="194" t="s">
        <v>143</v>
      </c>
      <c r="L371" s="60"/>
      <c r="M371" s="199" t="s">
        <v>21</v>
      </c>
      <c r="N371" s="200" t="s">
        <v>42</v>
      </c>
      <c r="O371" s="41"/>
      <c r="P371" s="201">
        <f>O371*H371</f>
        <v>0</v>
      </c>
      <c r="Q371" s="201">
        <v>1.4999999999999999E-2</v>
      </c>
      <c r="R371" s="201">
        <f>Q371*H371</f>
        <v>1.6357499999999998</v>
      </c>
      <c r="S371" s="201">
        <v>0</v>
      </c>
      <c r="T371" s="202">
        <f>S371*H371</f>
        <v>0</v>
      </c>
      <c r="AR371" s="23" t="s">
        <v>239</v>
      </c>
      <c r="AT371" s="23" t="s">
        <v>139</v>
      </c>
      <c r="AU371" s="23" t="s">
        <v>80</v>
      </c>
      <c r="AY371" s="23" t="s">
        <v>137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23" t="s">
        <v>76</v>
      </c>
      <c r="BK371" s="203">
        <f>ROUND(I371*H371,2)</f>
        <v>0</v>
      </c>
      <c r="BL371" s="23" t="s">
        <v>239</v>
      </c>
      <c r="BM371" s="23" t="s">
        <v>593</v>
      </c>
    </row>
    <row r="372" spans="2:65" s="12" customFormat="1" ht="13.5">
      <c r="B372" s="216"/>
      <c r="C372" s="217"/>
      <c r="D372" s="218" t="s">
        <v>145</v>
      </c>
      <c r="E372" s="219" t="s">
        <v>21</v>
      </c>
      <c r="F372" s="220" t="s">
        <v>585</v>
      </c>
      <c r="G372" s="217"/>
      <c r="H372" s="221">
        <v>109.05</v>
      </c>
      <c r="I372" s="222"/>
      <c r="J372" s="217"/>
      <c r="K372" s="217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145</v>
      </c>
      <c r="AU372" s="227" t="s">
        <v>80</v>
      </c>
      <c r="AV372" s="12" t="s">
        <v>80</v>
      </c>
      <c r="AW372" s="12" t="s">
        <v>35</v>
      </c>
      <c r="AX372" s="12" t="s">
        <v>76</v>
      </c>
      <c r="AY372" s="227" t="s">
        <v>137</v>
      </c>
    </row>
    <row r="373" spans="2:65" s="1" customFormat="1" ht="22.5" customHeight="1">
      <c r="B373" s="40"/>
      <c r="C373" s="192" t="s">
        <v>594</v>
      </c>
      <c r="D373" s="192" t="s">
        <v>139</v>
      </c>
      <c r="E373" s="193" t="s">
        <v>595</v>
      </c>
      <c r="F373" s="194" t="s">
        <v>596</v>
      </c>
      <c r="G373" s="195" t="s">
        <v>142</v>
      </c>
      <c r="H373" s="196">
        <v>109.05</v>
      </c>
      <c r="I373" s="197"/>
      <c r="J373" s="198">
        <f>ROUND(I373*H373,2)</f>
        <v>0</v>
      </c>
      <c r="K373" s="194" t="s">
        <v>143</v>
      </c>
      <c r="L373" s="60"/>
      <c r="M373" s="199" t="s">
        <v>21</v>
      </c>
      <c r="N373" s="200" t="s">
        <v>42</v>
      </c>
      <c r="O373" s="41"/>
      <c r="P373" s="201">
        <f>O373*H373</f>
        <v>0</v>
      </c>
      <c r="Q373" s="201">
        <v>2.9999999999999997E-4</v>
      </c>
      <c r="R373" s="201">
        <f>Q373*H373</f>
        <v>3.2714999999999994E-2</v>
      </c>
      <c r="S373" s="201">
        <v>0</v>
      </c>
      <c r="T373" s="202">
        <f>S373*H373</f>
        <v>0</v>
      </c>
      <c r="AR373" s="23" t="s">
        <v>239</v>
      </c>
      <c r="AT373" s="23" t="s">
        <v>139</v>
      </c>
      <c r="AU373" s="23" t="s">
        <v>80</v>
      </c>
      <c r="AY373" s="23" t="s">
        <v>137</v>
      </c>
      <c r="BE373" s="203">
        <f>IF(N373="základní",J373,0)</f>
        <v>0</v>
      </c>
      <c r="BF373" s="203">
        <f>IF(N373="snížená",J373,0)</f>
        <v>0</v>
      </c>
      <c r="BG373" s="203">
        <f>IF(N373="zákl. přenesená",J373,0)</f>
        <v>0</v>
      </c>
      <c r="BH373" s="203">
        <f>IF(N373="sníž. přenesená",J373,0)</f>
        <v>0</v>
      </c>
      <c r="BI373" s="203">
        <f>IF(N373="nulová",J373,0)</f>
        <v>0</v>
      </c>
      <c r="BJ373" s="23" t="s">
        <v>76</v>
      </c>
      <c r="BK373" s="203">
        <f>ROUND(I373*H373,2)</f>
        <v>0</v>
      </c>
      <c r="BL373" s="23" t="s">
        <v>239</v>
      </c>
      <c r="BM373" s="23" t="s">
        <v>597</v>
      </c>
    </row>
    <row r="374" spans="2:65" s="11" customFormat="1" ht="13.5">
      <c r="B374" s="204"/>
      <c r="C374" s="205"/>
      <c r="D374" s="206" t="s">
        <v>145</v>
      </c>
      <c r="E374" s="207" t="s">
        <v>21</v>
      </c>
      <c r="F374" s="208" t="s">
        <v>175</v>
      </c>
      <c r="G374" s="205"/>
      <c r="H374" s="209" t="s">
        <v>21</v>
      </c>
      <c r="I374" s="210"/>
      <c r="J374" s="205"/>
      <c r="K374" s="205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145</v>
      </c>
      <c r="AU374" s="215" t="s">
        <v>80</v>
      </c>
      <c r="AV374" s="11" t="s">
        <v>76</v>
      </c>
      <c r="AW374" s="11" t="s">
        <v>35</v>
      </c>
      <c r="AX374" s="11" t="s">
        <v>71</v>
      </c>
      <c r="AY374" s="215" t="s">
        <v>137</v>
      </c>
    </row>
    <row r="375" spans="2:65" s="12" customFormat="1" ht="13.5">
      <c r="B375" s="216"/>
      <c r="C375" s="217"/>
      <c r="D375" s="206" t="s">
        <v>145</v>
      </c>
      <c r="E375" s="228" t="s">
        <v>21</v>
      </c>
      <c r="F375" s="229" t="s">
        <v>598</v>
      </c>
      <c r="G375" s="217"/>
      <c r="H375" s="230">
        <v>92.08</v>
      </c>
      <c r="I375" s="222"/>
      <c r="J375" s="217"/>
      <c r="K375" s="217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145</v>
      </c>
      <c r="AU375" s="227" t="s">
        <v>80</v>
      </c>
      <c r="AV375" s="12" t="s">
        <v>80</v>
      </c>
      <c r="AW375" s="12" t="s">
        <v>35</v>
      </c>
      <c r="AX375" s="12" t="s">
        <v>71</v>
      </c>
      <c r="AY375" s="227" t="s">
        <v>137</v>
      </c>
    </row>
    <row r="376" spans="2:65" s="12" customFormat="1" ht="13.5">
      <c r="B376" s="216"/>
      <c r="C376" s="217"/>
      <c r="D376" s="206" t="s">
        <v>145</v>
      </c>
      <c r="E376" s="228" t="s">
        <v>21</v>
      </c>
      <c r="F376" s="229" t="s">
        <v>599</v>
      </c>
      <c r="G376" s="217"/>
      <c r="H376" s="230">
        <v>16.97</v>
      </c>
      <c r="I376" s="222"/>
      <c r="J376" s="217"/>
      <c r="K376" s="217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145</v>
      </c>
      <c r="AU376" s="227" t="s">
        <v>80</v>
      </c>
      <c r="AV376" s="12" t="s">
        <v>80</v>
      </c>
      <c r="AW376" s="12" t="s">
        <v>35</v>
      </c>
      <c r="AX376" s="12" t="s">
        <v>71</v>
      </c>
      <c r="AY376" s="227" t="s">
        <v>137</v>
      </c>
    </row>
    <row r="377" spans="2:65" s="13" customFormat="1" ht="13.5">
      <c r="B377" s="231"/>
      <c r="C377" s="232"/>
      <c r="D377" s="218" t="s">
        <v>145</v>
      </c>
      <c r="E377" s="233" t="s">
        <v>21</v>
      </c>
      <c r="F377" s="234" t="s">
        <v>164</v>
      </c>
      <c r="G377" s="232"/>
      <c r="H377" s="235">
        <v>109.05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AT377" s="241" t="s">
        <v>145</v>
      </c>
      <c r="AU377" s="241" t="s">
        <v>80</v>
      </c>
      <c r="AV377" s="13" t="s">
        <v>86</v>
      </c>
      <c r="AW377" s="13" t="s">
        <v>35</v>
      </c>
      <c r="AX377" s="13" t="s">
        <v>76</v>
      </c>
      <c r="AY377" s="241" t="s">
        <v>137</v>
      </c>
    </row>
    <row r="378" spans="2:65" s="1" customFormat="1" ht="22.5" customHeight="1">
      <c r="B378" s="40"/>
      <c r="C378" s="242" t="s">
        <v>600</v>
      </c>
      <c r="D378" s="242" t="s">
        <v>185</v>
      </c>
      <c r="E378" s="243" t="s">
        <v>601</v>
      </c>
      <c r="F378" s="244" t="s">
        <v>602</v>
      </c>
      <c r="G378" s="245" t="s">
        <v>142</v>
      </c>
      <c r="H378" s="246">
        <v>114.5</v>
      </c>
      <c r="I378" s="247"/>
      <c r="J378" s="248">
        <f>ROUND(I378*H378,2)</f>
        <v>0</v>
      </c>
      <c r="K378" s="244" t="s">
        <v>143</v>
      </c>
      <c r="L378" s="249"/>
      <c r="M378" s="250" t="s">
        <v>21</v>
      </c>
      <c r="N378" s="251" t="s">
        <v>42</v>
      </c>
      <c r="O378" s="41"/>
      <c r="P378" s="201">
        <f>O378*H378</f>
        <v>0</v>
      </c>
      <c r="Q378" s="201">
        <v>2.7699999999999999E-3</v>
      </c>
      <c r="R378" s="201">
        <f>Q378*H378</f>
        <v>0.31716499999999997</v>
      </c>
      <c r="S378" s="201">
        <v>0</v>
      </c>
      <c r="T378" s="202">
        <f>S378*H378</f>
        <v>0</v>
      </c>
      <c r="AR378" s="23" t="s">
        <v>340</v>
      </c>
      <c r="AT378" s="23" t="s">
        <v>185</v>
      </c>
      <c r="AU378" s="23" t="s">
        <v>80</v>
      </c>
      <c r="AY378" s="23" t="s">
        <v>137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23" t="s">
        <v>76</v>
      </c>
      <c r="BK378" s="203">
        <f>ROUND(I378*H378,2)</f>
        <v>0</v>
      </c>
      <c r="BL378" s="23" t="s">
        <v>239</v>
      </c>
      <c r="BM378" s="23" t="s">
        <v>603</v>
      </c>
    </row>
    <row r="379" spans="2:65" s="1" customFormat="1" ht="27">
      <c r="B379" s="40"/>
      <c r="C379" s="62"/>
      <c r="D379" s="206" t="s">
        <v>371</v>
      </c>
      <c r="E379" s="62"/>
      <c r="F379" s="255" t="s">
        <v>604</v>
      </c>
      <c r="G379" s="62"/>
      <c r="H379" s="62"/>
      <c r="I379" s="162"/>
      <c r="J379" s="62"/>
      <c r="K379" s="62"/>
      <c r="L379" s="60"/>
      <c r="M379" s="256"/>
      <c r="N379" s="41"/>
      <c r="O379" s="41"/>
      <c r="P379" s="41"/>
      <c r="Q379" s="41"/>
      <c r="R379" s="41"/>
      <c r="S379" s="41"/>
      <c r="T379" s="77"/>
      <c r="AT379" s="23" t="s">
        <v>371</v>
      </c>
      <c r="AU379" s="23" t="s">
        <v>80</v>
      </c>
    </row>
    <row r="380" spans="2:65" s="12" customFormat="1" ht="13.5">
      <c r="B380" s="216"/>
      <c r="C380" s="217"/>
      <c r="D380" s="218" t="s">
        <v>145</v>
      </c>
      <c r="E380" s="217"/>
      <c r="F380" s="220" t="s">
        <v>605</v>
      </c>
      <c r="G380" s="217"/>
      <c r="H380" s="221">
        <v>114.5</v>
      </c>
      <c r="I380" s="222"/>
      <c r="J380" s="217"/>
      <c r="K380" s="217"/>
      <c r="L380" s="223"/>
      <c r="M380" s="224"/>
      <c r="N380" s="225"/>
      <c r="O380" s="225"/>
      <c r="P380" s="225"/>
      <c r="Q380" s="225"/>
      <c r="R380" s="225"/>
      <c r="S380" s="225"/>
      <c r="T380" s="226"/>
      <c r="AT380" s="227" t="s">
        <v>145</v>
      </c>
      <c r="AU380" s="227" t="s">
        <v>80</v>
      </c>
      <c r="AV380" s="12" t="s">
        <v>80</v>
      </c>
      <c r="AW380" s="12" t="s">
        <v>6</v>
      </c>
      <c r="AX380" s="12" t="s">
        <v>76</v>
      </c>
      <c r="AY380" s="227" t="s">
        <v>137</v>
      </c>
    </row>
    <row r="381" spans="2:65" s="1" customFormat="1" ht="22.5" customHeight="1">
      <c r="B381" s="40"/>
      <c r="C381" s="192" t="s">
        <v>606</v>
      </c>
      <c r="D381" s="192" t="s">
        <v>139</v>
      </c>
      <c r="E381" s="193" t="s">
        <v>607</v>
      </c>
      <c r="F381" s="194" t="s">
        <v>608</v>
      </c>
      <c r="G381" s="195" t="s">
        <v>242</v>
      </c>
      <c r="H381" s="196">
        <v>65.849999999999994</v>
      </c>
      <c r="I381" s="197"/>
      <c r="J381" s="198">
        <f>ROUND(I381*H381,2)</f>
        <v>0</v>
      </c>
      <c r="K381" s="194" t="s">
        <v>609</v>
      </c>
      <c r="L381" s="60"/>
      <c r="M381" s="199" t="s">
        <v>21</v>
      </c>
      <c r="N381" s="200" t="s">
        <v>42</v>
      </c>
      <c r="O381" s="41"/>
      <c r="P381" s="201">
        <f>O381*H381</f>
        <v>0</v>
      </c>
      <c r="Q381" s="201">
        <v>0</v>
      </c>
      <c r="R381" s="201">
        <f>Q381*H381</f>
        <v>0</v>
      </c>
      <c r="S381" s="201">
        <v>0</v>
      </c>
      <c r="T381" s="202">
        <f>S381*H381</f>
        <v>0</v>
      </c>
      <c r="AR381" s="23" t="s">
        <v>239</v>
      </c>
      <c r="AT381" s="23" t="s">
        <v>139</v>
      </c>
      <c r="AU381" s="23" t="s">
        <v>80</v>
      </c>
      <c r="AY381" s="23" t="s">
        <v>137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23" t="s">
        <v>76</v>
      </c>
      <c r="BK381" s="203">
        <f>ROUND(I381*H381,2)</f>
        <v>0</v>
      </c>
      <c r="BL381" s="23" t="s">
        <v>239</v>
      </c>
      <c r="BM381" s="23" t="s">
        <v>610</v>
      </c>
    </row>
    <row r="382" spans="2:65" s="11" customFormat="1" ht="13.5">
      <c r="B382" s="204"/>
      <c r="C382" s="205"/>
      <c r="D382" s="206" t="s">
        <v>145</v>
      </c>
      <c r="E382" s="207" t="s">
        <v>21</v>
      </c>
      <c r="F382" s="208" t="s">
        <v>146</v>
      </c>
      <c r="G382" s="205"/>
      <c r="H382" s="209" t="s">
        <v>21</v>
      </c>
      <c r="I382" s="210"/>
      <c r="J382" s="205"/>
      <c r="K382" s="205"/>
      <c r="L382" s="211"/>
      <c r="M382" s="212"/>
      <c r="N382" s="213"/>
      <c r="O382" s="213"/>
      <c r="P382" s="213"/>
      <c r="Q382" s="213"/>
      <c r="R382" s="213"/>
      <c r="S382" s="213"/>
      <c r="T382" s="214"/>
      <c r="AT382" s="215" t="s">
        <v>145</v>
      </c>
      <c r="AU382" s="215" t="s">
        <v>80</v>
      </c>
      <c r="AV382" s="11" t="s">
        <v>76</v>
      </c>
      <c r="AW382" s="11" t="s">
        <v>35</v>
      </c>
      <c r="AX382" s="11" t="s">
        <v>71</v>
      </c>
      <c r="AY382" s="215" t="s">
        <v>137</v>
      </c>
    </row>
    <row r="383" spans="2:65" s="12" customFormat="1" ht="40.5">
      <c r="B383" s="216"/>
      <c r="C383" s="217"/>
      <c r="D383" s="206" t="s">
        <v>145</v>
      </c>
      <c r="E383" s="228" t="s">
        <v>21</v>
      </c>
      <c r="F383" s="229" t="s">
        <v>611</v>
      </c>
      <c r="G383" s="217"/>
      <c r="H383" s="230">
        <v>38.15</v>
      </c>
      <c r="I383" s="222"/>
      <c r="J383" s="217"/>
      <c r="K383" s="217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145</v>
      </c>
      <c r="AU383" s="227" t="s">
        <v>80</v>
      </c>
      <c r="AV383" s="12" t="s">
        <v>80</v>
      </c>
      <c r="AW383" s="12" t="s">
        <v>35</v>
      </c>
      <c r="AX383" s="12" t="s">
        <v>71</v>
      </c>
      <c r="AY383" s="227" t="s">
        <v>137</v>
      </c>
    </row>
    <row r="384" spans="2:65" s="12" customFormat="1" ht="13.5">
      <c r="B384" s="216"/>
      <c r="C384" s="217"/>
      <c r="D384" s="206" t="s">
        <v>145</v>
      </c>
      <c r="E384" s="228" t="s">
        <v>21</v>
      </c>
      <c r="F384" s="229" t="s">
        <v>612</v>
      </c>
      <c r="G384" s="217"/>
      <c r="H384" s="230">
        <v>21.9</v>
      </c>
      <c r="I384" s="222"/>
      <c r="J384" s="217"/>
      <c r="K384" s="217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145</v>
      </c>
      <c r="AU384" s="227" t="s">
        <v>80</v>
      </c>
      <c r="AV384" s="12" t="s">
        <v>80</v>
      </c>
      <c r="AW384" s="12" t="s">
        <v>35</v>
      </c>
      <c r="AX384" s="12" t="s">
        <v>71</v>
      </c>
      <c r="AY384" s="227" t="s">
        <v>137</v>
      </c>
    </row>
    <row r="385" spans="2:65" s="12" customFormat="1" ht="13.5">
      <c r="B385" s="216"/>
      <c r="C385" s="217"/>
      <c r="D385" s="206" t="s">
        <v>145</v>
      </c>
      <c r="E385" s="228" t="s">
        <v>21</v>
      </c>
      <c r="F385" s="229" t="s">
        <v>613</v>
      </c>
      <c r="G385" s="217"/>
      <c r="H385" s="230">
        <v>5.8</v>
      </c>
      <c r="I385" s="222"/>
      <c r="J385" s="217"/>
      <c r="K385" s="217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145</v>
      </c>
      <c r="AU385" s="227" t="s">
        <v>80</v>
      </c>
      <c r="AV385" s="12" t="s">
        <v>80</v>
      </c>
      <c r="AW385" s="12" t="s">
        <v>35</v>
      </c>
      <c r="AX385" s="12" t="s">
        <v>71</v>
      </c>
      <c r="AY385" s="227" t="s">
        <v>137</v>
      </c>
    </row>
    <row r="386" spans="2:65" s="13" customFormat="1" ht="13.5">
      <c r="B386" s="231"/>
      <c r="C386" s="232"/>
      <c r="D386" s="218" t="s">
        <v>145</v>
      </c>
      <c r="E386" s="233" t="s">
        <v>21</v>
      </c>
      <c r="F386" s="234" t="s">
        <v>164</v>
      </c>
      <c r="G386" s="232"/>
      <c r="H386" s="235">
        <v>65.849999999999994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AT386" s="241" t="s">
        <v>145</v>
      </c>
      <c r="AU386" s="241" t="s">
        <v>80</v>
      </c>
      <c r="AV386" s="13" t="s">
        <v>86</v>
      </c>
      <c r="AW386" s="13" t="s">
        <v>35</v>
      </c>
      <c r="AX386" s="13" t="s">
        <v>76</v>
      </c>
      <c r="AY386" s="241" t="s">
        <v>137</v>
      </c>
    </row>
    <row r="387" spans="2:65" s="1" customFormat="1" ht="22.5" customHeight="1">
      <c r="B387" s="40"/>
      <c r="C387" s="192" t="s">
        <v>614</v>
      </c>
      <c r="D387" s="192" t="s">
        <v>139</v>
      </c>
      <c r="E387" s="193" t="s">
        <v>615</v>
      </c>
      <c r="F387" s="194" t="s">
        <v>616</v>
      </c>
      <c r="G387" s="195" t="s">
        <v>242</v>
      </c>
      <c r="H387" s="196">
        <v>62.6</v>
      </c>
      <c r="I387" s="197"/>
      <c r="J387" s="198">
        <f>ROUND(I387*H387,2)</f>
        <v>0</v>
      </c>
      <c r="K387" s="194" t="s">
        <v>143</v>
      </c>
      <c r="L387" s="60"/>
      <c r="M387" s="199" t="s">
        <v>21</v>
      </c>
      <c r="N387" s="200" t="s">
        <v>42</v>
      </c>
      <c r="O387" s="41"/>
      <c r="P387" s="201">
        <f>O387*H387</f>
        <v>0</v>
      </c>
      <c r="Q387" s="201">
        <v>2.0000000000000002E-5</v>
      </c>
      <c r="R387" s="201">
        <f>Q387*H387</f>
        <v>1.2520000000000001E-3</v>
      </c>
      <c r="S387" s="201">
        <v>0</v>
      </c>
      <c r="T387" s="202">
        <f>S387*H387</f>
        <v>0</v>
      </c>
      <c r="AR387" s="23" t="s">
        <v>239</v>
      </c>
      <c r="AT387" s="23" t="s">
        <v>139</v>
      </c>
      <c r="AU387" s="23" t="s">
        <v>80</v>
      </c>
      <c r="AY387" s="23" t="s">
        <v>137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23" t="s">
        <v>76</v>
      </c>
      <c r="BK387" s="203">
        <f>ROUND(I387*H387,2)</f>
        <v>0</v>
      </c>
      <c r="BL387" s="23" t="s">
        <v>239</v>
      </c>
      <c r="BM387" s="23" t="s">
        <v>617</v>
      </c>
    </row>
    <row r="388" spans="2:65" s="11" customFormat="1" ht="13.5">
      <c r="B388" s="204"/>
      <c r="C388" s="205"/>
      <c r="D388" s="206" t="s">
        <v>145</v>
      </c>
      <c r="E388" s="207" t="s">
        <v>21</v>
      </c>
      <c r="F388" s="208" t="s">
        <v>175</v>
      </c>
      <c r="G388" s="205"/>
      <c r="H388" s="209" t="s">
        <v>21</v>
      </c>
      <c r="I388" s="210"/>
      <c r="J388" s="205"/>
      <c r="K388" s="205"/>
      <c r="L388" s="211"/>
      <c r="M388" s="212"/>
      <c r="N388" s="213"/>
      <c r="O388" s="213"/>
      <c r="P388" s="213"/>
      <c r="Q388" s="213"/>
      <c r="R388" s="213"/>
      <c r="S388" s="213"/>
      <c r="T388" s="214"/>
      <c r="AT388" s="215" t="s">
        <v>145</v>
      </c>
      <c r="AU388" s="215" t="s">
        <v>80</v>
      </c>
      <c r="AV388" s="11" t="s">
        <v>76</v>
      </c>
      <c r="AW388" s="11" t="s">
        <v>35</v>
      </c>
      <c r="AX388" s="11" t="s">
        <v>71</v>
      </c>
      <c r="AY388" s="215" t="s">
        <v>137</v>
      </c>
    </row>
    <row r="389" spans="2:65" s="12" customFormat="1" ht="13.5">
      <c r="B389" s="216"/>
      <c r="C389" s="217"/>
      <c r="D389" s="206" t="s">
        <v>145</v>
      </c>
      <c r="E389" s="228" t="s">
        <v>21</v>
      </c>
      <c r="F389" s="229" t="s">
        <v>618</v>
      </c>
      <c r="G389" s="217"/>
      <c r="H389" s="230">
        <v>43.2</v>
      </c>
      <c r="I389" s="222"/>
      <c r="J389" s="217"/>
      <c r="K389" s="217"/>
      <c r="L389" s="223"/>
      <c r="M389" s="224"/>
      <c r="N389" s="225"/>
      <c r="O389" s="225"/>
      <c r="P389" s="225"/>
      <c r="Q389" s="225"/>
      <c r="R389" s="225"/>
      <c r="S389" s="225"/>
      <c r="T389" s="226"/>
      <c r="AT389" s="227" t="s">
        <v>145</v>
      </c>
      <c r="AU389" s="227" t="s">
        <v>80</v>
      </c>
      <c r="AV389" s="12" t="s">
        <v>80</v>
      </c>
      <c r="AW389" s="12" t="s">
        <v>35</v>
      </c>
      <c r="AX389" s="12" t="s">
        <v>71</v>
      </c>
      <c r="AY389" s="227" t="s">
        <v>137</v>
      </c>
    </row>
    <row r="390" spans="2:65" s="12" customFormat="1" ht="13.5">
      <c r="B390" s="216"/>
      <c r="C390" s="217"/>
      <c r="D390" s="206" t="s">
        <v>145</v>
      </c>
      <c r="E390" s="228" t="s">
        <v>21</v>
      </c>
      <c r="F390" s="229" t="s">
        <v>619</v>
      </c>
      <c r="G390" s="217"/>
      <c r="H390" s="230">
        <v>19.399999999999999</v>
      </c>
      <c r="I390" s="222"/>
      <c r="J390" s="217"/>
      <c r="K390" s="217"/>
      <c r="L390" s="223"/>
      <c r="M390" s="224"/>
      <c r="N390" s="225"/>
      <c r="O390" s="225"/>
      <c r="P390" s="225"/>
      <c r="Q390" s="225"/>
      <c r="R390" s="225"/>
      <c r="S390" s="225"/>
      <c r="T390" s="226"/>
      <c r="AT390" s="227" t="s">
        <v>145</v>
      </c>
      <c r="AU390" s="227" t="s">
        <v>80</v>
      </c>
      <c r="AV390" s="12" t="s">
        <v>80</v>
      </c>
      <c r="AW390" s="12" t="s">
        <v>35</v>
      </c>
      <c r="AX390" s="12" t="s">
        <v>71</v>
      </c>
      <c r="AY390" s="227" t="s">
        <v>137</v>
      </c>
    </row>
    <row r="391" spans="2:65" s="13" customFormat="1" ht="13.5">
      <c r="B391" s="231"/>
      <c r="C391" s="232"/>
      <c r="D391" s="218" t="s">
        <v>145</v>
      </c>
      <c r="E391" s="233" t="s">
        <v>21</v>
      </c>
      <c r="F391" s="234" t="s">
        <v>164</v>
      </c>
      <c r="G391" s="232"/>
      <c r="H391" s="235">
        <v>62.6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AT391" s="241" t="s">
        <v>145</v>
      </c>
      <c r="AU391" s="241" t="s">
        <v>80</v>
      </c>
      <c r="AV391" s="13" t="s">
        <v>86</v>
      </c>
      <c r="AW391" s="13" t="s">
        <v>35</v>
      </c>
      <c r="AX391" s="13" t="s">
        <v>76</v>
      </c>
      <c r="AY391" s="241" t="s">
        <v>137</v>
      </c>
    </row>
    <row r="392" spans="2:65" s="1" customFormat="1" ht="22.5" customHeight="1">
      <c r="B392" s="40"/>
      <c r="C392" s="242" t="s">
        <v>620</v>
      </c>
      <c r="D392" s="242" t="s">
        <v>185</v>
      </c>
      <c r="E392" s="243" t="s">
        <v>621</v>
      </c>
      <c r="F392" s="244" t="s">
        <v>622</v>
      </c>
      <c r="G392" s="245" t="s">
        <v>242</v>
      </c>
      <c r="H392" s="246">
        <v>63.851999999999997</v>
      </c>
      <c r="I392" s="247"/>
      <c r="J392" s="248">
        <f>ROUND(I392*H392,2)</f>
        <v>0</v>
      </c>
      <c r="K392" s="244" t="s">
        <v>143</v>
      </c>
      <c r="L392" s="249"/>
      <c r="M392" s="250" t="s">
        <v>21</v>
      </c>
      <c r="N392" s="251" t="s">
        <v>42</v>
      </c>
      <c r="O392" s="41"/>
      <c r="P392" s="201">
        <f>O392*H392</f>
        <v>0</v>
      </c>
      <c r="Q392" s="201">
        <v>2.7999999999999998E-4</v>
      </c>
      <c r="R392" s="201">
        <f>Q392*H392</f>
        <v>1.7878559999999998E-2</v>
      </c>
      <c r="S392" s="201">
        <v>0</v>
      </c>
      <c r="T392" s="202">
        <f>S392*H392</f>
        <v>0</v>
      </c>
      <c r="AR392" s="23" t="s">
        <v>340</v>
      </c>
      <c r="AT392" s="23" t="s">
        <v>185</v>
      </c>
      <c r="AU392" s="23" t="s">
        <v>80</v>
      </c>
      <c r="AY392" s="23" t="s">
        <v>137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3" t="s">
        <v>76</v>
      </c>
      <c r="BK392" s="203">
        <f>ROUND(I392*H392,2)</f>
        <v>0</v>
      </c>
      <c r="BL392" s="23" t="s">
        <v>239</v>
      </c>
      <c r="BM392" s="23" t="s">
        <v>623</v>
      </c>
    </row>
    <row r="393" spans="2:65" s="12" customFormat="1" ht="13.5">
      <c r="B393" s="216"/>
      <c r="C393" s="217"/>
      <c r="D393" s="218" t="s">
        <v>145</v>
      </c>
      <c r="E393" s="219" t="s">
        <v>21</v>
      </c>
      <c r="F393" s="220" t="s">
        <v>624</v>
      </c>
      <c r="G393" s="217"/>
      <c r="H393" s="221">
        <v>63.851999999999997</v>
      </c>
      <c r="I393" s="222"/>
      <c r="J393" s="217"/>
      <c r="K393" s="217"/>
      <c r="L393" s="223"/>
      <c r="M393" s="224"/>
      <c r="N393" s="225"/>
      <c r="O393" s="225"/>
      <c r="P393" s="225"/>
      <c r="Q393" s="225"/>
      <c r="R393" s="225"/>
      <c r="S393" s="225"/>
      <c r="T393" s="226"/>
      <c r="AT393" s="227" t="s">
        <v>145</v>
      </c>
      <c r="AU393" s="227" t="s">
        <v>80</v>
      </c>
      <c r="AV393" s="12" t="s">
        <v>80</v>
      </c>
      <c r="AW393" s="12" t="s">
        <v>35</v>
      </c>
      <c r="AX393" s="12" t="s">
        <v>76</v>
      </c>
      <c r="AY393" s="227" t="s">
        <v>137</v>
      </c>
    </row>
    <row r="394" spans="2:65" s="1" customFormat="1" ht="22.5" customHeight="1">
      <c r="B394" s="40"/>
      <c r="C394" s="192" t="s">
        <v>625</v>
      </c>
      <c r="D394" s="192" t="s">
        <v>139</v>
      </c>
      <c r="E394" s="193" t="s">
        <v>626</v>
      </c>
      <c r="F394" s="194" t="s">
        <v>627</v>
      </c>
      <c r="G394" s="195" t="s">
        <v>142</v>
      </c>
      <c r="H394" s="196">
        <v>112.42</v>
      </c>
      <c r="I394" s="197"/>
      <c r="J394" s="198">
        <f>ROUND(I394*H394,2)</f>
        <v>0</v>
      </c>
      <c r="K394" s="194" t="s">
        <v>609</v>
      </c>
      <c r="L394" s="60"/>
      <c r="M394" s="199" t="s">
        <v>21</v>
      </c>
      <c r="N394" s="200" t="s">
        <v>42</v>
      </c>
      <c r="O394" s="41"/>
      <c r="P394" s="201">
        <f>O394*H394</f>
        <v>0</v>
      </c>
      <c r="Q394" s="201">
        <v>0</v>
      </c>
      <c r="R394" s="201">
        <f>Q394*H394</f>
        <v>0</v>
      </c>
      <c r="S394" s="201">
        <v>2.5000000000000001E-3</v>
      </c>
      <c r="T394" s="202">
        <f>S394*H394</f>
        <v>0.28105000000000002</v>
      </c>
      <c r="AR394" s="23" t="s">
        <v>239</v>
      </c>
      <c r="AT394" s="23" t="s">
        <v>139</v>
      </c>
      <c r="AU394" s="23" t="s">
        <v>80</v>
      </c>
      <c r="AY394" s="23" t="s">
        <v>137</v>
      </c>
      <c r="BE394" s="203">
        <f>IF(N394="základní",J394,0)</f>
        <v>0</v>
      </c>
      <c r="BF394" s="203">
        <f>IF(N394="snížená",J394,0)</f>
        <v>0</v>
      </c>
      <c r="BG394" s="203">
        <f>IF(N394="zákl. přenesená",J394,0)</f>
        <v>0</v>
      </c>
      <c r="BH394" s="203">
        <f>IF(N394="sníž. přenesená",J394,0)</f>
        <v>0</v>
      </c>
      <c r="BI394" s="203">
        <f>IF(N394="nulová",J394,0)</f>
        <v>0</v>
      </c>
      <c r="BJ394" s="23" t="s">
        <v>76</v>
      </c>
      <c r="BK394" s="203">
        <f>ROUND(I394*H394,2)</f>
        <v>0</v>
      </c>
      <c r="BL394" s="23" t="s">
        <v>239</v>
      </c>
      <c r="BM394" s="23" t="s">
        <v>628</v>
      </c>
    </row>
    <row r="395" spans="2:65" s="11" customFormat="1" ht="13.5">
      <c r="B395" s="204"/>
      <c r="C395" s="205"/>
      <c r="D395" s="206" t="s">
        <v>145</v>
      </c>
      <c r="E395" s="207" t="s">
        <v>21</v>
      </c>
      <c r="F395" s="208" t="s">
        <v>146</v>
      </c>
      <c r="G395" s="205"/>
      <c r="H395" s="209" t="s">
        <v>21</v>
      </c>
      <c r="I395" s="210"/>
      <c r="J395" s="205"/>
      <c r="K395" s="205"/>
      <c r="L395" s="211"/>
      <c r="M395" s="212"/>
      <c r="N395" s="213"/>
      <c r="O395" s="213"/>
      <c r="P395" s="213"/>
      <c r="Q395" s="213"/>
      <c r="R395" s="213"/>
      <c r="S395" s="213"/>
      <c r="T395" s="214"/>
      <c r="AT395" s="215" t="s">
        <v>145</v>
      </c>
      <c r="AU395" s="215" t="s">
        <v>80</v>
      </c>
      <c r="AV395" s="11" t="s">
        <v>76</v>
      </c>
      <c r="AW395" s="11" t="s">
        <v>35</v>
      </c>
      <c r="AX395" s="11" t="s">
        <v>71</v>
      </c>
      <c r="AY395" s="215" t="s">
        <v>137</v>
      </c>
    </row>
    <row r="396" spans="2:65" s="12" customFormat="1" ht="13.5">
      <c r="B396" s="216"/>
      <c r="C396" s="217"/>
      <c r="D396" s="206" t="s">
        <v>145</v>
      </c>
      <c r="E396" s="228" t="s">
        <v>21</v>
      </c>
      <c r="F396" s="229" t="s">
        <v>194</v>
      </c>
      <c r="G396" s="217"/>
      <c r="H396" s="230">
        <v>92.08</v>
      </c>
      <c r="I396" s="222"/>
      <c r="J396" s="217"/>
      <c r="K396" s="217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145</v>
      </c>
      <c r="AU396" s="227" t="s">
        <v>80</v>
      </c>
      <c r="AV396" s="12" t="s">
        <v>80</v>
      </c>
      <c r="AW396" s="12" t="s">
        <v>35</v>
      </c>
      <c r="AX396" s="12" t="s">
        <v>71</v>
      </c>
      <c r="AY396" s="227" t="s">
        <v>137</v>
      </c>
    </row>
    <row r="397" spans="2:65" s="12" customFormat="1" ht="13.5">
      <c r="B397" s="216"/>
      <c r="C397" s="217"/>
      <c r="D397" s="206" t="s">
        <v>145</v>
      </c>
      <c r="E397" s="228" t="s">
        <v>21</v>
      </c>
      <c r="F397" s="229" t="s">
        <v>195</v>
      </c>
      <c r="G397" s="217"/>
      <c r="H397" s="230">
        <v>16.97</v>
      </c>
      <c r="I397" s="222"/>
      <c r="J397" s="217"/>
      <c r="K397" s="217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145</v>
      </c>
      <c r="AU397" s="227" t="s">
        <v>80</v>
      </c>
      <c r="AV397" s="12" t="s">
        <v>80</v>
      </c>
      <c r="AW397" s="12" t="s">
        <v>35</v>
      </c>
      <c r="AX397" s="12" t="s">
        <v>71</v>
      </c>
      <c r="AY397" s="227" t="s">
        <v>137</v>
      </c>
    </row>
    <row r="398" spans="2:65" s="12" customFormat="1" ht="13.5">
      <c r="B398" s="216"/>
      <c r="C398" s="217"/>
      <c r="D398" s="206" t="s">
        <v>145</v>
      </c>
      <c r="E398" s="228" t="s">
        <v>21</v>
      </c>
      <c r="F398" s="229" t="s">
        <v>197</v>
      </c>
      <c r="G398" s="217"/>
      <c r="H398" s="230">
        <v>3.37</v>
      </c>
      <c r="I398" s="222"/>
      <c r="J398" s="217"/>
      <c r="K398" s="217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145</v>
      </c>
      <c r="AU398" s="227" t="s">
        <v>80</v>
      </c>
      <c r="AV398" s="12" t="s">
        <v>80</v>
      </c>
      <c r="AW398" s="12" t="s">
        <v>35</v>
      </c>
      <c r="AX398" s="12" t="s">
        <v>71</v>
      </c>
      <c r="AY398" s="227" t="s">
        <v>137</v>
      </c>
    </row>
    <row r="399" spans="2:65" s="13" customFormat="1" ht="13.5">
      <c r="B399" s="231"/>
      <c r="C399" s="232"/>
      <c r="D399" s="218" t="s">
        <v>145</v>
      </c>
      <c r="E399" s="233" t="s">
        <v>21</v>
      </c>
      <c r="F399" s="234" t="s">
        <v>164</v>
      </c>
      <c r="G399" s="232"/>
      <c r="H399" s="235">
        <v>112.42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145</v>
      </c>
      <c r="AU399" s="241" t="s">
        <v>80</v>
      </c>
      <c r="AV399" s="13" t="s">
        <v>86</v>
      </c>
      <c r="AW399" s="13" t="s">
        <v>35</v>
      </c>
      <c r="AX399" s="13" t="s">
        <v>76</v>
      </c>
      <c r="AY399" s="241" t="s">
        <v>137</v>
      </c>
    </row>
    <row r="400" spans="2:65" s="1" customFormat="1" ht="22.5" customHeight="1">
      <c r="B400" s="40"/>
      <c r="C400" s="192" t="s">
        <v>629</v>
      </c>
      <c r="D400" s="192" t="s">
        <v>139</v>
      </c>
      <c r="E400" s="193" t="s">
        <v>630</v>
      </c>
      <c r="F400" s="194" t="s">
        <v>631</v>
      </c>
      <c r="G400" s="195" t="s">
        <v>167</v>
      </c>
      <c r="H400" s="196">
        <v>2.008</v>
      </c>
      <c r="I400" s="197"/>
      <c r="J400" s="198">
        <f>ROUND(I400*H400,2)</f>
        <v>0</v>
      </c>
      <c r="K400" s="194" t="s">
        <v>143</v>
      </c>
      <c r="L400" s="60"/>
      <c r="M400" s="199" t="s">
        <v>21</v>
      </c>
      <c r="N400" s="200" t="s">
        <v>42</v>
      </c>
      <c r="O400" s="41"/>
      <c r="P400" s="201">
        <f>O400*H400</f>
        <v>0</v>
      </c>
      <c r="Q400" s="201">
        <v>0</v>
      </c>
      <c r="R400" s="201">
        <f>Q400*H400</f>
        <v>0</v>
      </c>
      <c r="S400" s="201">
        <v>0</v>
      </c>
      <c r="T400" s="202">
        <f>S400*H400</f>
        <v>0</v>
      </c>
      <c r="AR400" s="23" t="s">
        <v>239</v>
      </c>
      <c r="AT400" s="23" t="s">
        <v>139</v>
      </c>
      <c r="AU400" s="23" t="s">
        <v>80</v>
      </c>
      <c r="AY400" s="23" t="s">
        <v>137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23" t="s">
        <v>76</v>
      </c>
      <c r="BK400" s="203">
        <f>ROUND(I400*H400,2)</f>
        <v>0</v>
      </c>
      <c r="BL400" s="23" t="s">
        <v>239</v>
      </c>
      <c r="BM400" s="23" t="s">
        <v>632</v>
      </c>
    </row>
    <row r="401" spans="2:65" s="10" customFormat="1" ht="29.85" customHeight="1">
      <c r="B401" s="175"/>
      <c r="C401" s="176"/>
      <c r="D401" s="189" t="s">
        <v>70</v>
      </c>
      <c r="E401" s="190" t="s">
        <v>633</v>
      </c>
      <c r="F401" s="190" t="s">
        <v>634</v>
      </c>
      <c r="G401" s="176"/>
      <c r="H401" s="176"/>
      <c r="I401" s="179"/>
      <c r="J401" s="191">
        <f>BK401</f>
        <v>0</v>
      </c>
      <c r="K401" s="176"/>
      <c r="L401" s="181"/>
      <c r="M401" s="182"/>
      <c r="N401" s="183"/>
      <c r="O401" s="183"/>
      <c r="P401" s="184">
        <f>SUM(P402:P447)</f>
        <v>0</v>
      </c>
      <c r="Q401" s="183"/>
      <c r="R401" s="184">
        <f>SUM(R402:R447)</f>
        <v>0.76548290000000008</v>
      </c>
      <c r="S401" s="183"/>
      <c r="T401" s="185">
        <f>SUM(T402:T447)</f>
        <v>0</v>
      </c>
      <c r="AR401" s="186" t="s">
        <v>80</v>
      </c>
      <c r="AT401" s="187" t="s">
        <v>70</v>
      </c>
      <c r="AU401" s="187" t="s">
        <v>76</v>
      </c>
      <c r="AY401" s="186" t="s">
        <v>137</v>
      </c>
      <c r="BK401" s="188">
        <f>SUM(BK402:BK447)</f>
        <v>0</v>
      </c>
    </row>
    <row r="402" spans="2:65" s="1" customFormat="1" ht="31.5" customHeight="1">
      <c r="B402" s="40"/>
      <c r="C402" s="192" t="s">
        <v>635</v>
      </c>
      <c r="D402" s="192" t="s">
        <v>139</v>
      </c>
      <c r="E402" s="193" t="s">
        <v>636</v>
      </c>
      <c r="F402" s="194" t="s">
        <v>637</v>
      </c>
      <c r="G402" s="195" t="s">
        <v>142</v>
      </c>
      <c r="H402" s="196">
        <v>36.813000000000002</v>
      </c>
      <c r="I402" s="197"/>
      <c r="J402" s="198">
        <f>ROUND(I402*H402,2)</f>
        <v>0</v>
      </c>
      <c r="K402" s="194" t="s">
        <v>143</v>
      </c>
      <c r="L402" s="60"/>
      <c r="M402" s="199" t="s">
        <v>21</v>
      </c>
      <c r="N402" s="200" t="s">
        <v>42</v>
      </c>
      <c r="O402" s="41"/>
      <c r="P402" s="201">
        <f>O402*H402</f>
        <v>0</v>
      </c>
      <c r="Q402" s="201">
        <v>3.0000000000000001E-3</v>
      </c>
      <c r="R402" s="201">
        <f>Q402*H402</f>
        <v>0.11043900000000001</v>
      </c>
      <c r="S402" s="201">
        <v>0</v>
      </c>
      <c r="T402" s="202">
        <f>S402*H402</f>
        <v>0</v>
      </c>
      <c r="AR402" s="23" t="s">
        <v>239</v>
      </c>
      <c r="AT402" s="23" t="s">
        <v>139</v>
      </c>
      <c r="AU402" s="23" t="s">
        <v>80</v>
      </c>
      <c r="AY402" s="23" t="s">
        <v>137</v>
      </c>
      <c r="BE402" s="203">
        <f>IF(N402="základní",J402,0)</f>
        <v>0</v>
      </c>
      <c r="BF402" s="203">
        <f>IF(N402="snížená",J402,0)</f>
        <v>0</v>
      </c>
      <c r="BG402" s="203">
        <f>IF(N402="zákl. přenesená",J402,0)</f>
        <v>0</v>
      </c>
      <c r="BH402" s="203">
        <f>IF(N402="sníž. přenesená",J402,0)</f>
        <v>0</v>
      </c>
      <c r="BI402" s="203">
        <f>IF(N402="nulová",J402,0)</f>
        <v>0</v>
      </c>
      <c r="BJ402" s="23" t="s">
        <v>76</v>
      </c>
      <c r="BK402" s="203">
        <f>ROUND(I402*H402,2)</f>
        <v>0</v>
      </c>
      <c r="BL402" s="23" t="s">
        <v>239</v>
      </c>
      <c r="BM402" s="23" t="s">
        <v>638</v>
      </c>
    </row>
    <row r="403" spans="2:65" s="11" customFormat="1" ht="13.5">
      <c r="B403" s="204"/>
      <c r="C403" s="205"/>
      <c r="D403" s="206" t="s">
        <v>145</v>
      </c>
      <c r="E403" s="207" t="s">
        <v>21</v>
      </c>
      <c r="F403" s="208" t="s">
        <v>175</v>
      </c>
      <c r="G403" s="205"/>
      <c r="H403" s="209" t="s">
        <v>21</v>
      </c>
      <c r="I403" s="210"/>
      <c r="J403" s="205"/>
      <c r="K403" s="205"/>
      <c r="L403" s="211"/>
      <c r="M403" s="212"/>
      <c r="N403" s="213"/>
      <c r="O403" s="213"/>
      <c r="P403" s="213"/>
      <c r="Q403" s="213"/>
      <c r="R403" s="213"/>
      <c r="S403" s="213"/>
      <c r="T403" s="214"/>
      <c r="AT403" s="215" t="s">
        <v>145</v>
      </c>
      <c r="AU403" s="215" t="s">
        <v>80</v>
      </c>
      <c r="AV403" s="11" t="s">
        <v>76</v>
      </c>
      <c r="AW403" s="11" t="s">
        <v>35</v>
      </c>
      <c r="AX403" s="11" t="s">
        <v>71</v>
      </c>
      <c r="AY403" s="215" t="s">
        <v>137</v>
      </c>
    </row>
    <row r="404" spans="2:65" s="12" customFormat="1" ht="13.5">
      <c r="B404" s="216"/>
      <c r="C404" s="217"/>
      <c r="D404" s="206" t="s">
        <v>145</v>
      </c>
      <c r="E404" s="228" t="s">
        <v>21</v>
      </c>
      <c r="F404" s="229" t="s">
        <v>639</v>
      </c>
      <c r="G404" s="217"/>
      <c r="H404" s="230">
        <v>5.0250000000000004</v>
      </c>
      <c r="I404" s="222"/>
      <c r="J404" s="217"/>
      <c r="K404" s="217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145</v>
      </c>
      <c r="AU404" s="227" t="s">
        <v>80</v>
      </c>
      <c r="AV404" s="12" t="s">
        <v>80</v>
      </c>
      <c r="AW404" s="12" t="s">
        <v>35</v>
      </c>
      <c r="AX404" s="12" t="s">
        <v>71</v>
      </c>
      <c r="AY404" s="227" t="s">
        <v>137</v>
      </c>
    </row>
    <row r="405" spans="2:65" s="12" customFormat="1" ht="13.5">
      <c r="B405" s="216"/>
      <c r="C405" s="217"/>
      <c r="D405" s="206" t="s">
        <v>145</v>
      </c>
      <c r="E405" s="228" t="s">
        <v>21</v>
      </c>
      <c r="F405" s="229" t="s">
        <v>385</v>
      </c>
      <c r="G405" s="217"/>
      <c r="H405" s="230">
        <v>2.7</v>
      </c>
      <c r="I405" s="222"/>
      <c r="J405" s="217"/>
      <c r="K405" s="217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145</v>
      </c>
      <c r="AU405" s="227" t="s">
        <v>80</v>
      </c>
      <c r="AV405" s="12" t="s">
        <v>80</v>
      </c>
      <c r="AW405" s="12" t="s">
        <v>35</v>
      </c>
      <c r="AX405" s="12" t="s">
        <v>71</v>
      </c>
      <c r="AY405" s="227" t="s">
        <v>137</v>
      </c>
    </row>
    <row r="406" spans="2:65" s="12" customFormat="1" ht="13.5">
      <c r="B406" s="216"/>
      <c r="C406" s="217"/>
      <c r="D406" s="206" t="s">
        <v>145</v>
      </c>
      <c r="E406" s="228" t="s">
        <v>21</v>
      </c>
      <c r="F406" s="229" t="s">
        <v>640</v>
      </c>
      <c r="G406" s="217"/>
      <c r="H406" s="230">
        <v>13.5</v>
      </c>
      <c r="I406" s="222"/>
      <c r="J406" s="217"/>
      <c r="K406" s="217"/>
      <c r="L406" s="223"/>
      <c r="M406" s="224"/>
      <c r="N406" s="225"/>
      <c r="O406" s="225"/>
      <c r="P406" s="225"/>
      <c r="Q406" s="225"/>
      <c r="R406" s="225"/>
      <c r="S406" s="225"/>
      <c r="T406" s="226"/>
      <c r="AT406" s="227" t="s">
        <v>145</v>
      </c>
      <c r="AU406" s="227" t="s">
        <v>80</v>
      </c>
      <c r="AV406" s="12" t="s">
        <v>80</v>
      </c>
      <c r="AW406" s="12" t="s">
        <v>35</v>
      </c>
      <c r="AX406" s="12" t="s">
        <v>71</v>
      </c>
      <c r="AY406" s="227" t="s">
        <v>137</v>
      </c>
    </row>
    <row r="407" spans="2:65" s="12" customFormat="1" ht="13.5">
      <c r="B407" s="216"/>
      <c r="C407" s="217"/>
      <c r="D407" s="206" t="s">
        <v>145</v>
      </c>
      <c r="E407" s="228" t="s">
        <v>21</v>
      </c>
      <c r="F407" s="229" t="s">
        <v>641</v>
      </c>
      <c r="G407" s="217"/>
      <c r="H407" s="230">
        <v>11.2</v>
      </c>
      <c r="I407" s="222"/>
      <c r="J407" s="217"/>
      <c r="K407" s="217"/>
      <c r="L407" s="223"/>
      <c r="M407" s="224"/>
      <c r="N407" s="225"/>
      <c r="O407" s="225"/>
      <c r="P407" s="225"/>
      <c r="Q407" s="225"/>
      <c r="R407" s="225"/>
      <c r="S407" s="225"/>
      <c r="T407" s="226"/>
      <c r="AT407" s="227" t="s">
        <v>145</v>
      </c>
      <c r="AU407" s="227" t="s">
        <v>80</v>
      </c>
      <c r="AV407" s="12" t="s">
        <v>80</v>
      </c>
      <c r="AW407" s="12" t="s">
        <v>35</v>
      </c>
      <c r="AX407" s="12" t="s">
        <v>71</v>
      </c>
      <c r="AY407" s="227" t="s">
        <v>137</v>
      </c>
    </row>
    <row r="408" spans="2:65" s="12" customFormat="1" ht="13.5">
      <c r="B408" s="216"/>
      <c r="C408" s="217"/>
      <c r="D408" s="206" t="s">
        <v>145</v>
      </c>
      <c r="E408" s="228" t="s">
        <v>21</v>
      </c>
      <c r="F408" s="229" t="s">
        <v>642</v>
      </c>
      <c r="G408" s="217"/>
      <c r="H408" s="230">
        <v>4.3879999999999999</v>
      </c>
      <c r="I408" s="222"/>
      <c r="J408" s="217"/>
      <c r="K408" s="217"/>
      <c r="L408" s="223"/>
      <c r="M408" s="224"/>
      <c r="N408" s="225"/>
      <c r="O408" s="225"/>
      <c r="P408" s="225"/>
      <c r="Q408" s="225"/>
      <c r="R408" s="225"/>
      <c r="S408" s="225"/>
      <c r="T408" s="226"/>
      <c r="AT408" s="227" t="s">
        <v>145</v>
      </c>
      <c r="AU408" s="227" t="s">
        <v>80</v>
      </c>
      <c r="AV408" s="12" t="s">
        <v>80</v>
      </c>
      <c r="AW408" s="12" t="s">
        <v>35</v>
      </c>
      <c r="AX408" s="12" t="s">
        <v>71</v>
      </c>
      <c r="AY408" s="227" t="s">
        <v>137</v>
      </c>
    </row>
    <row r="409" spans="2:65" s="13" customFormat="1" ht="13.5">
      <c r="B409" s="231"/>
      <c r="C409" s="232"/>
      <c r="D409" s="218" t="s">
        <v>145</v>
      </c>
      <c r="E409" s="233" t="s">
        <v>21</v>
      </c>
      <c r="F409" s="234" t="s">
        <v>164</v>
      </c>
      <c r="G409" s="232"/>
      <c r="H409" s="235">
        <v>36.813000000000002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AT409" s="241" t="s">
        <v>145</v>
      </c>
      <c r="AU409" s="241" t="s">
        <v>80</v>
      </c>
      <c r="AV409" s="13" t="s">
        <v>86</v>
      </c>
      <c r="AW409" s="13" t="s">
        <v>35</v>
      </c>
      <c r="AX409" s="13" t="s">
        <v>76</v>
      </c>
      <c r="AY409" s="241" t="s">
        <v>137</v>
      </c>
    </row>
    <row r="410" spans="2:65" s="1" customFormat="1" ht="22.5" customHeight="1">
      <c r="B410" s="40"/>
      <c r="C410" s="242" t="s">
        <v>643</v>
      </c>
      <c r="D410" s="242" t="s">
        <v>185</v>
      </c>
      <c r="E410" s="243" t="s">
        <v>644</v>
      </c>
      <c r="F410" s="244" t="s">
        <v>645</v>
      </c>
      <c r="G410" s="245" t="s">
        <v>142</v>
      </c>
      <c r="H410" s="246">
        <v>40.494</v>
      </c>
      <c r="I410" s="247"/>
      <c r="J410" s="248">
        <f>ROUND(I410*H410,2)</f>
        <v>0</v>
      </c>
      <c r="K410" s="244" t="s">
        <v>143</v>
      </c>
      <c r="L410" s="249"/>
      <c r="M410" s="250" t="s">
        <v>21</v>
      </c>
      <c r="N410" s="251" t="s">
        <v>42</v>
      </c>
      <c r="O410" s="41"/>
      <c r="P410" s="201">
        <f>O410*H410</f>
        <v>0</v>
      </c>
      <c r="Q410" s="201">
        <v>1.55E-2</v>
      </c>
      <c r="R410" s="201">
        <f>Q410*H410</f>
        <v>0.62765700000000002</v>
      </c>
      <c r="S410" s="201">
        <v>0</v>
      </c>
      <c r="T410" s="202">
        <f>S410*H410</f>
        <v>0</v>
      </c>
      <c r="AR410" s="23" t="s">
        <v>340</v>
      </c>
      <c r="AT410" s="23" t="s">
        <v>185</v>
      </c>
      <c r="AU410" s="23" t="s">
        <v>80</v>
      </c>
      <c r="AY410" s="23" t="s">
        <v>137</v>
      </c>
      <c r="BE410" s="203">
        <f>IF(N410="základní",J410,0)</f>
        <v>0</v>
      </c>
      <c r="BF410" s="203">
        <f>IF(N410="snížená",J410,0)</f>
        <v>0</v>
      </c>
      <c r="BG410" s="203">
        <f>IF(N410="zákl. přenesená",J410,0)</f>
        <v>0</v>
      </c>
      <c r="BH410" s="203">
        <f>IF(N410="sníž. přenesená",J410,0)</f>
        <v>0</v>
      </c>
      <c r="BI410" s="203">
        <f>IF(N410="nulová",J410,0)</f>
        <v>0</v>
      </c>
      <c r="BJ410" s="23" t="s">
        <v>76</v>
      </c>
      <c r="BK410" s="203">
        <f>ROUND(I410*H410,2)</f>
        <v>0</v>
      </c>
      <c r="BL410" s="23" t="s">
        <v>239</v>
      </c>
      <c r="BM410" s="23" t="s">
        <v>646</v>
      </c>
    </row>
    <row r="411" spans="2:65" s="12" customFormat="1" ht="13.5">
      <c r="B411" s="216"/>
      <c r="C411" s="217"/>
      <c r="D411" s="218" t="s">
        <v>145</v>
      </c>
      <c r="E411" s="219" t="s">
        <v>21</v>
      </c>
      <c r="F411" s="220" t="s">
        <v>647</v>
      </c>
      <c r="G411" s="217"/>
      <c r="H411" s="221">
        <v>40.494</v>
      </c>
      <c r="I411" s="222"/>
      <c r="J411" s="217"/>
      <c r="K411" s="217"/>
      <c r="L411" s="223"/>
      <c r="M411" s="224"/>
      <c r="N411" s="225"/>
      <c r="O411" s="225"/>
      <c r="P411" s="225"/>
      <c r="Q411" s="225"/>
      <c r="R411" s="225"/>
      <c r="S411" s="225"/>
      <c r="T411" s="226"/>
      <c r="AT411" s="227" t="s">
        <v>145</v>
      </c>
      <c r="AU411" s="227" t="s">
        <v>80</v>
      </c>
      <c r="AV411" s="12" t="s">
        <v>80</v>
      </c>
      <c r="AW411" s="12" t="s">
        <v>35</v>
      </c>
      <c r="AX411" s="12" t="s">
        <v>76</v>
      </c>
      <c r="AY411" s="227" t="s">
        <v>137</v>
      </c>
    </row>
    <row r="412" spans="2:65" s="1" customFormat="1" ht="22.5" customHeight="1">
      <c r="B412" s="40"/>
      <c r="C412" s="192" t="s">
        <v>648</v>
      </c>
      <c r="D412" s="192" t="s">
        <v>139</v>
      </c>
      <c r="E412" s="193" t="s">
        <v>649</v>
      </c>
      <c r="F412" s="194" t="s">
        <v>650</v>
      </c>
      <c r="G412" s="195" t="s">
        <v>142</v>
      </c>
      <c r="H412" s="196">
        <v>12.113</v>
      </c>
      <c r="I412" s="197"/>
      <c r="J412" s="198">
        <f>ROUND(I412*H412,2)</f>
        <v>0</v>
      </c>
      <c r="K412" s="194" t="s">
        <v>143</v>
      </c>
      <c r="L412" s="60"/>
      <c r="M412" s="199" t="s">
        <v>21</v>
      </c>
      <c r="N412" s="200" t="s">
        <v>42</v>
      </c>
      <c r="O412" s="41"/>
      <c r="P412" s="201">
        <f>O412*H412</f>
        <v>0</v>
      </c>
      <c r="Q412" s="201">
        <v>0</v>
      </c>
      <c r="R412" s="201">
        <f>Q412*H412</f>
        <v>0</v>
      </c>
      <c r="S412" s="201">
        <v>0</v>
      </c>
      <c r="T412" s="202">
        <f>S412*H412</f>
        <v>0</v>
      </c>
      <c r="AR412" s="23" t="s">
        <v>239</v>
      </c>
      <c r="AT412" s="23" t="s">
        <v>139</v>
      </c>
      <c r="AU412" s="23" t="s">
        <v>80</v>
      </c>
      <c r="AY412" s="23" t="s">
        <v>137</v>
      </c>
      <c r="BE412" s="203">
        <f>IF(N412="základní",J412,0)</f>
        <v>0</v>
      </c>
      <c r="BF412" s="203">
        <f>IF(N412="snížená",J412,0)</f>
        <v>0</v>
      </c>
      <c r="BG412" s="203">
        <f>IF(N412="zákl. přenesená",J412,0)</f>
        <v>0</v>
      </c>
      <c r="BH412" s="203">
        <f>IF(N412="sníž. přenesená",J412,0)</f>
        <v>0</v>
      </c>
      <c r="BI412" s="203">
        <f>IF(N412="nulová",J412,0)</f>
        <v>0</v>
      </c>
      <c r="BJ412" s="23" t="s">
        <v>76</v>
      </c>
      <c r="BK412" s="203">
        <f>ROUND(I412*H412,2)</f>
        <v>0</v>
      </c>
      <c r="BL412" s="23" t="s">
        <v>239</v>
      </c>
      <c r="BM412" s="23" t="s">
        <v>651</v>
      </c>
    </row>
    <row r="413" spans="2:65" s="11" customFormat="1" ht="13.5">
      <c r="B413" s="204"/>
      <c r="C413" s="205"/>
      <c r="D413" s="206" t="s">
        <v>145</v>
      </c>
      <c r="E413" s="207" t="s">
        <v>21</v>
      </c>
      <c r="F413" s="208" t="s">
        <v>175</v>
      </c>
      <c r="G413" s="205"/>
      <c r="H413" s="209" t="s">
        <v>21</v>
      </c>
      <c r="I413" s="210"/>
      <c r="J413" s="205"/>
      <c r="K413" s="205"/>
      <c r="L413" s="211"/>
      <c r="M413" s="212"/>
      <c r="N413" s="213"/>
      <c r="O413" s="213"/>
      <c r="P413" s="213"/>
      <c r="Q413" s="213"/>
      <c r="R413" s="213"/>
      <c r="S413" s="213"/>
      <c r="T413" s="214"/>
      <c r="AT413" s="215" t="s">
        <v>145</v>
      </c>
      <c r="AU413" s="215" t="s">
        <v>80</v>
      </c>
      <c r="AV413" s="11" t="s">
        <v>76</v>
      </c>
      <c r="AW413" s="11" t="s">
        <v>35</v>
      </c>
      <c r="AX413" s="11" t="s">
        <v>71</v>
      </c>
      <c r="AY413" s="215" t="s">
        <v>137</v>
      </c>
    </row>
    <row r="414" spans="2:65" s="12" customFormat="1" ht="13.5">
      <c r="B414" s="216"/>
      <c r="C414" s="217"/>
      <c r="D414" s="206" t="s">
        <v>145</v>
      </c>
      <c r="E414" s="228" t="s">
        <v>21</v>
      </c>
      <c r="F414" s="229" t="s">
        <v>639</v>
      </c>
      <c r="G414" s="217"/>
      <c r="H414" s="230">
        <v>5.0250000000000004</v>
      </c>
      <c r="I414" s="222"/>
      <c r="J414" s="217"/>
      <c r="K414" s="217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145</v>
      </c>
      <c r="AU414" s="227" t="s">
        <v>80</v>
      </c>
      <c r="AV414" s="12" t="s">
        <v>80</v>
      </c>
      <c r="AW414" s="12" t="s">
        <v>35</v>
      </c>
      <c r="AX414" s="12" t="s">
        <v>71</v>
      </c>
      <c r="AY414" s="227" t="s">
        <v>137</v>
      </c>
    </row>
    <row r="415" spans="2:65" s="12" customFormat="1" ht="13.5">
      <c r="B415" s="216"/>
      <c r="C415" s="217"/>
      <c r="D415" s="206" t="s">
        <v>145</v>
      </c>
      <c r="E415" s="228" t="s">
        <v>21</v>
      </c>
      <c r="F415" s="229" t="s">
        <v>385</v>
      </c>
      <c r="G415" s="217"/>
      <c r="H415" s="230">
        <v>2.7</v>
      </c>
      <c r="I415" s="222"/>
      <c r="J415" s="217"/>
      <c r="K415" s="217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145</v>
      </c>
      <c r="AU415" s="227" t="s">
        <v>80</v>
      </c>
      <c r="AV415" s="12" t="s">
        <v>80</v>
      </c>
      <c r="AW415" s="12" t="s">
        <v>35</v>
      </c>
      <c r="AX415" s="12" t="s">
        <v>71</v>
      </c>
      <c r="AY415" s="227" t="s">
        <v>137</v>
      </c>
    </row>
    <row r="416" spans="2:65" s="12" customFormat="1" ht="13.5">
      <c r="B416" s="216"/>
      <c r="C416" s="217"/>
      <c r="D416" s="206" t="s">
        <v>145</v>
      </c>
      <c r="E416" s="228" t="s">
        <v>21</v>
      </c>
      <c r="F416" s="229" t="s">
        <v>642</v>
      </c>
      <c r="G416" s="217"/>
      <c r="H416" s="230">
        <v>4.3879999999999999</v>
      </c>
      <c r="I416" s="222"/>
      <c r="J416" s="217"/>
      <c r="K416" s="217"/>
      <c r="L416" s="223"/>
      <c r="M416" s="224"/>
      <c r="N416" s="225"/>
      <c r="O416" s="225"/>
      <c r="P416" s="225"/>
      <c r="Q416" s="225"/>
      <c r="R416" s="225"/>
      <c r="S416" s="225"/>
      <c r="T416" s="226"/>
      <c r="AT416" s="227" t="s">
        <v>145</v>
      </c>
      <c r="AU416" s="227" t="s">
        <v>80</v>
      </c>
      <c r="AV416" s="12" t="s">
        <v>80</v>
      </c>
      <c r="AW416" s="12" t="s">
        <v>35</v>
      </c>
      <c r="AX416" s="12" t="s">
        <v>71</v>
      </c>
      <c r="AY416" s="227" t="s">
        <v>137</v>
      </c>
    </row>
    <row r="417" spans="2:65" s="13" customFormat="1" ht="13.5">
      <c r="B417" s="231"/>
      <c r="C417" s="232"/>
      <c r="D417" s="218" t="s">
        <v>145</v>
      </c>
      <c r="E417" s="233" t="s">
        <v>21</v>
      </c>
      <c r="F417" s="234" t="s">
        <v>164</v>
      </c>
      <c r="G417" s="232"/>
      <c r="H417" s="235">
        <v>12.113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145</v>
      </c>
      <c r="AU417" s="241" t="s">
        <v>80</v>
      </c>
      <c r="AV417" s="13" t="s">
        <v>86</v>
      </c>
      <c r="AW417" s="13" t="s">
        <v>35</v>
      </c>
      <c r="AX417" s="13" t="s">
        <v>76</v>
      </c>
      <c r="AY417" s="241" t="s">
        <v>137</v>
      </c>
    </row>
    <row r="418" spans="2:65" s="1" customFormat="1" ht="31.5" customHeight="1">
      <c r="B418" s="40"/>
      <c r="C418" s="192" t="s">
        <v>652</v>
      </c>
      <c r="D418" s="192" t="s">
        <v>139</v>
      </c>
      <c r="E418" s="193" t="s">
        <v>653</v>
      </c>
      <c r="F418" s="194" t="s">
        <v>654</v>
      </c>
      <c r="G418" s="195" t="s">
        <v>142</v>
      </c>
      <c r="H418" s="196">
        <v>36.813000000000002</v>
      </c>
      <c r="I418" s="197"/>
      <c r="J418" s="198">
        <f>ROUND(I418*H418,2)</f>
        <v>0</v>
      </c>
      <c r="K418" s="194" t="s">
        <v>143</v>
      </c>
      <c r="L418" s="60"/>
      <c r="M418" s="199" t="s">
        <v>21</v>
      </c>
      <c r="N418" s="200" t="s">
        <v>42</v>
      </c>
      <c r="O418" s="41"/>
      <c r="P418" s="201">
        <f>O418*H418</f>
        <v>0</v>
      </c>
      <c r="Q418" s="201">
        <v>0</v>
      </c>
      <c r="R418" s="201">
        <f>Q418*H418</f>
        <v>0</v>
      </c>
      <c r="S418" s="201">
        <v>0</v>
      </c>
      <c r="T418" s="202">
        <f>S418*H418</f>
        <v>0</v>
      </c>
      <c r="AR418" s="23" t="s">
        <v>239</v>
      </c>
      <c r="AT418" s="23" t="s">
        <v>139</v>
      </c>
      <c r="AU418" s="23" t="s">
        <v>80</v>
      </c>
      <c r="AY418" s="23" t="s">
        <v>137</v>
      </c>
      <c r="BE418" s="203">
        <f>IF(N418="základní",J418,0)</f>
        <v>0</v>
      </c>
      <c r="BF418" s="203">
        <f>IF(N418="snížená",J418,0)</f>
        <v>0</v>
      </c>
      <c r="BG418" s="203">
        <f>IF(N418="zákl. přenesená",J418,0)</f>
        <v>0</v>
      </c>
      <c r="BH418" s="203">
        <f>IF(N418="sníž. přenesená",J418,0)</f>
        <v>0</v>
      </c>
      <c r="BI418" s="203">
        <f>IF(N418="nulová",J418,0)</f>
        <v>0</v>
      </c>
      <c r="BJ418" s="23" t="s">
        <v>76</v>
      </c>
      <c r="BK418" s="203">
        <f>ROUND(I418*H418,2)</f>
        <v>0</v>
      </c>
      <c r="BL418" s="23" t="s">
        <v>239</v>
      </c>
      <c r="BM418" s="23" t="s">
        <v>655</v>
      </c>
    </row>
    <row r="419" spans="2:65" s="12" customFormat="1" ht="13.5">
      <c r="B419" s="216"/>
      <c r="C419" s="217"/>
      <c r="D419" s="218" t="s">
        <v>145</v>
      </c>
      <c r="E419" s="219" t="s">
        <v>21</v>
      </c>
      <c r="F419" s="220" t="s">
        <v>656</v>
      </c>
      <c r="G419" s="217"/>
      <c r="H419" s="221">
        <v>36.813000000000002</v>
      </c>
      <c r="I419" s="222"/>
      <c r="J419" s="217"/>
      <c r="K419" s="217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145</v>
      </c>
      <c r="AU419" s="227" t="s">
        <v>80</v>
      </c>
      <c r="AV419" s="12" t="s">
        <v>80</v>
      </c>
      <c r="AW419" s="12" t="s">
        <v>35</v>
      </c>
      <c r="AX419" s="12" t="s">
        <v>76</v>
      </c>
      <c r="AY419" s="227" t="s">
        <v>137</v>
      </c>
    </row>
    <row r="420" spans="2:65" s="1" customFormat="1" ht="31.5" customHeight="1">
      <c r="B420" s="40"/>
      <c r="C420" s="192" t="s">
        <v>657</v>
      </c>
      <c r="D420" s="192" t="s">
        <v>139</v>
      </c>
      <c r="E420" s="193" t="s">
        <v>658</v>
      </c>
      <c r="F420" s="194" t="s">
        <v>659</v>
      </c>
      <c r="G420" s="195" t="s">
        <v>142</v>
      </c>
      <c r="H420" s="196">
        <v>36.813000000000002</v>
      </c>
      <c r="I420" s="197"/>
      <c r="J420" s="198">
        <f>ROUND(I420*H420,2)</f>
        <v>0</v>
      </c>
      <c r="K420" s="194" t="s">
        <v>143</v>
      </c>
      <c r="L420" s="60"/>
      <c r="M420" s="199" t="s">
        <v>21</v>
      </c>
      <c r="N420" s="200" t="s">
        <v>42</v>
      </c>
      <c r="O420" s="41"/>
      <c r="P420" s="201">
        <f>O420*H420</f>
        <v>0</v>
      </c>
      <c r="Q420" s="201">
        <v>0</v>
      </c>
      <c r="R420" s="201">
        <f>Q420*H420</f>
        <v>0</v>
      </c>
      <c r="S420" s="201">
        <v>0</v>
      </c>
      <c r="T420" s="202">
        <f>S420*H420</f>
        <v>0</v>
      </c>
      <c r="AR420" s="23" t="s">
        <v>239</v>
      </c>
      <c r="AT420" s="23" t="s">
        <v>139</v>
      </c>
      <c r="AU420" s="23" t="s">
        <v>80</v>
      </c>
      <c r="AY420" s="23" t="s">
        <v>137</v>
      </c>
      <c r="BE420" s="203">
        <f>IF(N420="základní",J420,0)</f>
        <v>0</v>
      </c>
      <c r="BF420" s="203">
        <f>IF(N420="snížená",J420,0)</f>
        <v>0</v>
      </c>
      <c r="BG420" s="203">
        <f>IF(N420="zákl. přenesená",J420,0)</f>
        <v>0</v>
      </c>
      <c r="BH420" s="203">
        <f>IF(N420="sníž. přenesená",J420,0)</f>
        <v>0</v>
      </c>
      <c r="BI420" s="203">
        <f>IF(N420="nulová",J420,0)</f>
        <v>0</v>
      </c>
      <c r="BJ420" s="23" t="s">
        <v>76</v>
      </c>
      <c r="BK420" s="203">
        <f>ROUND(I420*H420,2)</f>
        <v>0</v>
      </c>
      <c r="BL420" s="23" t="s">
        <v>239</v>
      </c>
      <c r="BM420" s="23" t="s">
        <v>660</v>
      </c>
    </row>
    <row r="421" spans="2:65" s="12" customFormat="1" ht="13.5">
      <c r="B421" s="216"/>
      <c r="C421" s="217"/>
      <c r="D421" s="218" t="s">
        <v>145</v>
      </c>
      <c r="E421" s="219" t="s">
        <v>21</v>
      </c>
      <c r="F421" s="220" t="s">
        <v>656</v>
      </c>
      <c r="G421" s="217"/>
      <c r="H421" s="221">
        <v>36.813000000000002</v>
      </c>
      <c r="I421" s="222"/>
      <c r="J421" s="217"/>
      <c r="K421" s="217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145</v>
      </c>
      <c r="AU421" s="227" t="s">
        <v>80</v>
      </c>
      <c r="AV421" s="12" t="s">
        <v>80</v>
      </c>
      <c r="AW421" s="12" t="s">
        <v>35</v>
      </c>
      <c r="AX421" s="12" t="s">
        <v>76</v>
      </c>
      <c r="AY421" s="227" t="s">
        <v>137</v>
      </c>
    </row>
    <row r="422" spans="2:65" s="1" customFormat="1" ht="22.5" customHeight="1">
      <c r="B422" s="40"/>
      <c r="C422" s="192" t="s">
        <v>661</v>
      </c>
      <c r="D422" s="192" t="s">
        <v>139</v>
      </c>
      <c r="E422" s="193" t="s">
        <v>662</v>
      </c>
      <c r="F422" s="194" t="s">
        <v>663</v>
      </c>
      <c r="G422" s="195" t="s">
        <v>242</v>
      </c>
      <c r="H422" s="196">
        <v>10.3</v>
      </c>
      <c r="I422" s="197"/>
      <c r="J422" s="198">
        <f>ROUND(I422*H422,2)</f>
        <v>0</v>
      </c>
      <c r="K422" s="194" t="s">
        <v>143</v>
      </c>
      <c r="L422" s="60"/>
      <c r="M422" s="199" t="s">
        <v>21</v>
      </c>
      <c r="N422" s="200" t="s">
        <v>42</v>
      </c>
      <c r="O422" s="41"/>
      <c r="P422" s="201">
        <f>O422*H422</f>
        <v>0</v>
      </c>
      <c r="Q422" s="201">
        <v>3.1E-4</v>
      </c>
      <c r="R422" s="201">
        <f>Q422*H422</f>
        <v>3.1930000000000001E-3</v>
      </c>
      <c r="S422" s="201">
        <v>0</v>
      </c>
      <c r="T422" s="202">
        <f>S422*H422</f>
        <v>0</v>
      </c>
      <c r="AR422" s="23" t="s">
        <v>239</v>
      </c>
      <c r="AT422" s="23" t="s">
        <v>139</v>
      </c>
      <c r="AU422" s="23" t="s">
        <v>80</v>
      </c>
      <c r="AY422" s="23" t="s">
        <v>137</v>
      </c>
      <c r="BE422" s="203">
        <f>IF(N422="základní",J422,0)</f>
        <v>0</v>
      </c>
      <c r="BF422" s="203">
        <f>IF(N422="snížená",J422,0)</f>
        <v>0</v>
      </c>
      <c r="BG422" s="203">
        <f>IF(N422="zákl. přenesená",J422,0)</f>
        <v>0</v>
      </c>
      <c r="BH422" s="203">
        <f>IF(N422="sníž. přenesená",J422,0)</f>
        <v>0</v>
      </c>
      <c r="BI422" s="203">
        <f>IF(N422="nulová",J422,0)</f>
        <v>0</v>
      </c>
      <c r="BJ422" s="23" t="s">
        <v>76</v>
      </c>
      <c r="BK422" s="203">
        <f>ROUND(I422*H422,2)</f>
        <v>0</v>
      </c>
      <c r="BL422" s="23" t="s">
        <v>239</v>
      </c>
      <c r="BM422" s="23" t="s">
        <v>664</v>
      </c>
    </row>
    <row r="423" spans="2:65" s="11" customFormat="1" ht="13.5">
      <c r="B423" s="204"/>
      <c r="C423" s="205"/>
      <c r="D423" s="206" t="s">
        <v>145</v>
      </c>
      <c r="E423" s="207" t="s">
        <v>21</v>
      </c>
      <c r="F423" s="208" t="s">
        <v>175</v>
      </c>
      <c r="G423" s="205"/>
      <c r="H423" s="209" t="s">
        <v>21</v>
      </c>
      <c r="I423" s="210"/>
      <c r="J423" s="205"/>
      <c r="K423" s="205"/>
      <c r="L423" s="211"/>
      <c r="M423" s="212"/>
      <c r="N423" s="213"/>
      <c r="O423" s="213"/>
      <c r="P423" s="213"/>
      <c r="Q423" s="213"/>
      <c r="R423" s="213"/>
      <c r="S423" s="213"/>
      <c r="T423" s="214"/>
      <c r="AT423" s="215" t="s">
        <v>145</v>
      </c>
      <c r="AU423" s="215" t="s">
        <v>80</v>
      </c>
      <c r="AV423" s="11" t="s">
        <v>76</v>
      </c>
      <c r="AW423" s="11" t="s">
        <v>35</v>
      </c>
      <c r="AX423" s="11" t="s">
        <v>71</v>
      </c>
      <c r="AY423" s="215" t="s">
        <v>137</v>
      </c>
    </row>
    <row r="424" spans="2:65" s="12" customFormat="1" ht="13.5">
      <c r="B424" s="216"/>
      <c r="C424" s="217"/>
      <c r="D424" s="206" t="s">
        <v>145</v>
      </c>
      <c r="E424" s="228" t="s">
        <v>21</v>
      </c>
      <c r="F424" s="229" t="s">
        <v>665</v>
      </c>
      <c r="G424" s="217"/>
      <c r="H424" s="230">
        <v>1.5</v>
      </c>
      <c r="I424" s="222"/>
      <c r="J424" s="217"/>
      <c r="K424" s="217"/>
      <c r="L424" s="223"/>
      <c r="M424" s="224"/>
      <c r="N424" s="225"/>
      <c r="O424" s="225"/>
      <c r="P424" s="225"/>
      <c r="Q424" s="225"/>
      <c r="R424" s="225"/>
      <c r="S424" s="225"/>
      <c r="T424" s="226"/>
      <c r="AT424" s="227" t="s">
        <v>145</v>
      </c>
      <c r="AU424" s="227" t="s">
        <v>80</v>
      </c>
      <c r="AV424" s="12" t="s">
        <v>80</v>
      </c>
      <c r="AW424" s="12" t="s">
        <v>35</v>
      </c>
      <c r="AX424" s="12" t="s">
        <v>71</v>
      </c>
      <c r="AY424" s="227" t="s">
        <v>137</v>
      </c>
    </row>
    <row r="425" spans="2:65" s="12" customFormat="1" ht="13.5">
      <c r="B425" s="216"/>
      <c r="C425" s="217"/>
      <c r="D425" s="206" t="s">
        <v>145</v>
      </c>
      <c r="E425" s="228" t="s">
        <v>21</v>
      </c>
      <c r="F425" s="229" t="s">
        <v>666</v>
      </c>
      <c r="G425" s="217"/>
      <c r="H425" s="230">
        <v>1.5</v>
      </c>
      <c r="I425" s="222"/>
      <c r="J425" s="217"/>
      <c r="K425" s="217"/>
      <c r="L425" s="223"/>
      <c r="M425" s="224"/>
      <c r="N425" s="225"/>
      <c r="O425" s="225"/>
      <c r="P425" s="225"/>
      <c r="Q425" s="225"/>
      <c r="R425" s="225"/>
      <c r="S425" s="225"/>
      <c r="T425" s="226"/>
      <c r="AT425" s="227" t="s">
        <v>145</v>
      </c>
      <c r="AU425" s="227" t="s">
        <v>80</v>
      </c>
      <c r="AV425" s="12" t="s">
        <v>80</v>
      </c>
      <c r="AW425" s="12" t="s">
        <v>35</v>
      </c>
      <c r="AX425" s="12" t="s">
        <v>71</v>
      </c>
      <c r="AY425" s="227" t="s">
        <v>137</v>
      </c>
    </row>
    <row r="426" spans="2:65" s="12" customFormat="1" ht="13.5">
      <c r="B426" s="216"/>
      <c r="C426" s="217"/>
      <c r="D426" s="206" t="s">
        <v>145</v>
      </c>
      <c r="E426" s="228" t="s">
        <v>21</v>
      </c>
      <c r="F426" s="229" t="s">
        <v>667</v>
      </c>
      <c r="G426" s="217"/>
      <c r="H426" s="230">
        <v>5.6</v>
      </c>
      <c r="I426" s="222"/>
      <c r="J426" s="217"/>
      <c r="K426" s="217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145</v>
      </c>
      <c r="AU426" s="227" t="s">
        <v>80</v>
      </c>
      <c r="AV426" s="12" t="s">
        <v>80</v>
      </c>
      <c r="AW426" s="12" t="s">
        <v>35</v>
      </c>
      <c r="AX426" s="12" t="s">
        <v>71</v>
      </c>
      <c r="AY426" s="227" t="s">
        <v>137</v>
      </c>
    </row>
    <row r="427" spans="2:65" s="12" customFormat="1" ht="13.5">
      <c r="B427" s="216"/>
      <c r="C427" s="217"/>
      <c r="D427" s="206" t="s">
        <v>145</v>
      </c>
      <c r="E427" s="228" t="s">
        <v>21</v>
      </c>
      <c r="F427" s="229" t="s">
        <v>668</v>
      </c>
      <c r="G427" s="217"/>
      <c r="H427" s="230">
        <v>1.7</v>
      </c>
      <c r="I427" s="222"/>
      <c r="J427" s="217"/>
      <c r="K427" s="217"/>
      <c r="L427" s="223"/>
      <c r="M427" s="224"/>
      <c r="N427" s="225"/>
      <c r="O427" s="225"/>
      <c r="P427" s="225"/>
      <c r="Q427" s="225"/>
      <c r="R427" s="225"/>
      <c r="S427" s="225"/>
      <c r="T427" s="226"/>
      <c r="AT427" s="227" t="s">
        <v>145</v>
      </c>
      <c r="AU427" s="227" t="s">
        <v>80</v>
      </c>
      <c r="AV427" s="12" t="s">
        <v>80</v>
      </c>
      <c r="AW427" s="12" t="s">
        <v>35</v>
      </c>
      <c r="AX427" s="12" t="s">
        <v>71</v>
      </c>
      <c r="AY427" s="227" t="s">
        <v>137</v>
      </c>
    </row>
    <row r="428" spans="2:65" s="13" customFormat="1" ht="13.5">
      <c r="B428" s="231"/>
      <c r="C428" s="232"/>
      <c r="D428" s="218" t="s">
        <v>145</v>
      </c>
      <c r="E428" s="233" t="s">
        <v>21</v>
      </c>
      <c r="F428" s="234" t="s">
        <v>164</v>
      </c>
      <c r="G428" s="232"/>
      <c r="H428" s="235">
        <v>10.3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AT428" s="241" t="s">
        <v>145</v>
      </c>
      <c r="AU428" s="241" t="s">
        <v>80</v>
      </c>
      <c r="AV428" s="13" t="s">
        <v>86</v>
      </c>
      <c r="AW428" s="13" t="s">
        <v>35</v>
      </c>
      <c r="AX428" s="13" t="s">
        <v>76</v>
      </c>
      <c r="AY428" s="241" t="s">
        <v>137</v>
      </c>
    </row>
    <row r="429" spans="2:65" s="1" customFormat="1" ht="22.5" customHeight="1">
      <c r="B429" s="40"/>
      <c r="C429" s="192" t="s">
        <v>669</v>
      </c>
      <c r="D429" s="192" t="s">
        <v>139</v>
      </c>
      <c r="E429" s="193" t="s">
        <v>670</v>
      </c>
      <c r="F429" s="194" t="s">
        <v>671</v>
      </c>
      <c r="G429" s="195" t="s">
        <v>242</v>
      </c>
      <c r="H429" s="196">
        <v>23.3</v>
      </c>
      <c r="I429" s="197"/>
      <c r="J429" s="198">
        <f>ROUND(I429*H429,2)</f>
        <v>0</v>
      </c>
      <c r="K429" s="194" t="s">
        <v>143</v>
      </c>
      <c r="L429" s="60"/>
      <c r="M429" s="199" t="s">
        <v>21</v>
      </c>
      <c r="N429" s="200" t="s">
        <v>42</v>
      </c>
      <c r="O429" s="41"/>
      <c r="P429" s="201">
        <f>O429*H429</f>
        <v>0</v>
      </c>
      <c r="Q429" s="201">
        <v>2.5999999999999998E-4</v>
      </c>
      <c r="R429" s="201">
        <f>Q429*H429</f>
        <v>6.058E-3</v>
      </c>
      <c r="S429" s="201">
        <v>0</v>
      </c>
      <c r="T429" s="202">
        <f>S429*H429</f>
        <v>0</v>
      </c>
      <c r="AR429" s="23" t="s">
        <v>239</v>
      </c>
      <c r="AT429" s="23" t="s">
        <v>139</v>
      </c>
      <c r="AU429" s="23" t="s">
        <v>80</v>
      </c>
      <c r="AY429" s="23" t="s">
        <v>137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23" t="s">
        <v>76</v>
      </c>
      <c r="BK429" s="203">
        <f>ROUND(I429*H429,2)</f>
        <v>0</v>
      </c>
      <c r="BL429" s="23" t="s">
        <v>239</v>
      </c>
      <c r="BM429" s="23" t="s">
        <v>672</v>
      </c>
    </row>
    <row r="430" spans="2:65" s="11" customFormat="1" ht="13.5">
      <c r="B430" s="204"/>
      <c r="C430" s="205"/>
      <c r="D430" s="206" t="s">
        <v>145</v>
      </c>
      <c r="E430" s="207" t="s">
        <v>21</v>
      </c>
      <c r="F430" s="208" t="s">
        <v>175</v>
      </c>
      <c r="G430" s="205"/>
      <c r="H430" s="209" t="s">
        <v>21</v>
      </c>
      <c r="I430" s="210"/>
      <c r="J430" s="205"/>
      <c r="K430" s="205"/>
      <c r="L430" s="211"/>
      <c r="M430" s="212"/>
      <c r="N430" s="213"/>
      <c r="O430" s="213"/>
      <c r="P430" s="213"/>
      <c r="Q430" s="213"/>
      <c r="R430" s="213"/>
      <c r="S430" s="213"/>
      <c r="T430" s="214"/>
      <c r="AT430" s="215" t="s">
        <v>145</v>
      </c>
      <c r="AU430" s="215" t="s">
        <v>80</v>
      </c>
      <c r="AV430" s="11" t="s">
        <v>76</v>
      </c>
      <c r="AW430" s="11" t="s">
        <v>35</v>
      </c>
      <c r="AX430" s="11" t="s">
        <v>71</v>
      </c>
      <c r="AY430" s="215" t="s">
        <v>137</v>
      </c>
    </row>
    <row r="431" spans="2:65" s="12" customFormat="1" ht="13.5">
      <c r="B431" s="216"/>
      <c r="C431" s="217"/>
      <c r="D431" s="206" t="s">
        <v>145</v>
      </c>
      <c r="E431" s="228" t="s">
        <v>21</v>
      </c>
      <c r="F431" s="229" t="s">
        <v>673</v>
      </c>
      <c r="G431" s="217"/>
      <c r="H431" s="230">
        <v>3</v>
      </c>
      <c r="I431" s="222"/>
      <c r="J431" s="217"/>
      <c r="K431" s="217"/>
      <c r="L431" s="223"/>
      <c r="M431" s="224"/>
      <c r="N431" s="225"/>
      <c r="O431" s="225"/>
      <c r="P431" s="225"/>
      <c r="Q431" s="225"/>
      <c r="R431" s="225"/>
      <c r="S431" s="225"/>
      <c r="T431" s="226"/>
      <c r="AT431" s="227" t="s">
        <v>145</v>
      </c>
      <c r="AU431" s="227" t="s">
        <v>80</v>
      </c>
      <c r="AV431" s="12" t="s">
        <v>80</v>
      </c>
      <c r="AW431" s="12" t="s">
        <v>35</v>
      </c>
      <c r="AX431" s="12" t="s">
        <v>71</v>
      </c>
      <c r="AY431" s="227" t="s">
        <v>137</v>
      </c>
    </row>
    <row r="432" spans="2:65" s="12" customFormat="1" ht="13.5">
      <c r="B432" s="216"/>
      <c r="C432" s="217"/>
      <c r="D432" s="206" t="s">
        <v>145</v>
      </c>
      <c r="E432" s="228" t="s">
        <v>21</v>
      </c>
      <c r="F432" s="229" t="s">
        <v>674</v>
      </c>
      <c r="G432" s="217"/>
      <c r="H432" s="230">
        <v>3</v>
      </c>
      <c r="I432" s="222"/>
      <c r="J432" s="217"/>
      <c r="K432" s="217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145</v>
      </c>
      <c r="AU432" s="227" t="s">
        <v>80</v>
      </c>
      <c r="AV432" s="12" t="s">
        <v>80</v>
      </c>
      <c r="AW432" s="12" t="s">
        <v>35</v>
      </c>
      <c r="AX432" s="12" t="s">
        <v>71</v>
      </c>
      <c r="AY432" s="227" t="s">
        <v>137</v>
      </c>
    </row>
    <row r="433" spans="2:65" s="12" customFormat="1" ht="13.5">
      <c r="B433" s="216"/>
      <c r="C433" s="217"/>
      <c r="D433" s="206" t="s">
        <v>145</v>
      </c>
      <c r="E433" s="228" t="s">
        <v>21</v>
      </c>
      <c r="F433" s="229" t="s">
        <v>675</v>
      </c>
      <c r="G433" s="217"/>
      <c r="H433" s="230">
        <v>9</v>
      </c>
      <c r="I433" s="222"/>
      <c r="J433" s="217"/>
      <c r="K433" s="217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145</v>
      </c>
      <c r="AU433" s="227" t="s">
        <v>80</v>
      </c>
      <c r="AV433" s="12" t="s">
        <v>80</v>
      </c>
      <c r="AW433" s="12" t="s">
        <v>35</v>
      </c>
      <c r="AX433" s="12" t="s">
        <v>71</v>
      </c>
      <c r="AY433" s="227" t="s">
        <v>137</v>
      </c>
    </row>
    <row r="434" spans="2:65" s="12" customFormat="1" ht="13.5">
      <c r="B434" s="216"/>
      <c r="C434" s="217"/>
      <c r="D434" s="206" t="s">
        <v>145</v>
      </c>
      <c r="E434" s="228" t="s">
        <v>21</v>
      </c>
      <c r="F434" s="229" t="s">
        <v>676</v>
      </c>
      <c r="G434" s="217"/>
      <c r="H434" s="230">
        <v>5.6</v>
      </c>
      <c r="I434" s="222"/>
      <c r="J434" s="217"/>
      <c r="K434" s="217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145</v>
      </c>
      <c r="AU434" s="227" t="s">
        <v>80</v>
      </c>
      <c r="AV434" s="12" t="s">
        <v>80</v>
      </c>
      <c r="AW434" s="12" t="s">
        <v>35</v>
      </c>
      <c r="AX434" s="12" t="s">
        <v>71</v>
      </c>
      <c r="AY434" s="227" t="s">
        <v>137</v>
      </c>
    </row>
    <row r="435" spans="2:65" s="12" customFormat="1" ht="13.5">
      <c r="B435" s="216"/>
      <c r="C435" s="217"/>
      <c r="D435" s="206" t="s">
        <v>145</v>
      </c>
      <c r="E435" s="228" t="s">
        <v>21</v>
      </c>
      <c r="F435" s="229" t="s">
        <v>677</v>
      </c>
      <c r="G435" s="217"/>
      <c r="H435" s="230">
        <v>2.7</v>
      </c>
      <c r="I435" s="222"/>
      <c r="J435" s="217"/>
      <c r="K435" s="217"/>
      <c r="L435" s="223"/>
      <c r="M435" s="224"/>
      <c r="N435" s="225"/>
      <c r="O435" s="225"/>
      <c r="P435" s="225"/>
      <c r="Q435" s="225"/>
      <c r="R435" s="225"/>
      <c r="S435" s="225"/>
      <c r="T435" s="226"/>
      <c r="AT435" s="227" t="s">
        <v>145</v>
      </c>
      <c r="AU435" s="227" t="s">
        <v>80</v>
      </c>
      <c r="AV435" s="12" t="s">
        <v>80</v>
      </c>
      <c r="AW435" s="12" t="s">
        <v>35</v>
      </c>
      <c r="AX435" s="12" t="s">
        <v>71</v>
      </c>
      <c r="AY435" s="227" t="s">
        <v>137</v>
      </c>
    </row>
    <row r="436" spans="2:65" s="13" customFormat="1" ht="13.5">
      <c r="B436" s="231"/>
      <c r="C436" s="232"/>
      <c r="D436" s="218" t="s">
        <v>145</v>
      </c>
      <c r="E436" s="233" t="s">
        <v>21</v>
      </c>
      <c r="F436" s="234" t="s">
        <v>164</v>
      </c>
      <c r="G436" s="232"/>
      <c r="H436" s="235">
        <v>23.3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AT436" s="241" t="s">
        <v>145</v>
      </c>
      <c r="AU436" s="241" t="s">
        <v>80</v>
      </c>
      <c r="AV436" s="13" t="s">
        <v>86</v>
      </c>
      <c r="AW436" s="13" t="s">
        <v>35</v>
      </c>
      <c r="AX436" s="13" t="s">
        <v>76</v>
      </c>
      <c r="AY436" s="241" t="s">
        <v>137</v>
      </c>
    </row>
    <row r="437" spans="2:65" s="1" customFormat="1" ht="22.5" customHeight="1">
      <c r="B437" s="40"/>
      <c r="C437" s="192" t="s">
        <v>678</v>
      </c>
      <c r="D437" s="192" t="s">
        <v>139</v>
      </c>
      <c r="E437" s="193" t="s">
        <v>679</v>
      </c>
      <c r="F437" s="194" t="s">
        <v>680</v>
      </c>
      <c r="G437" s="195" t="s">
        <v>142</v>
      </c>
      <c r="H437" s="196">
        <v>36.813000000000002</v>
      </c>
      <c r="I437" s="197"/>
      <c r="J437" s="198">
        <f>ROUND(I437*H437,2)</f>
        <v>0</v>
      </c>
      <c r="K437" s="194" t="s">
        <v>143</v>
      </c>
      <c r="L437" s="60"/>
      <c r="M437" s="199" t="s">
        <v>21</v>
      </c>
      <c r="N437" s="200" t="s">
        <v>42</v>
      </c>
      <c r="O437" s="41"/>
      <c r="P437" s="201">
        <f>O437*H437</f>
        <v>0</v>
      </c>
      <c r="Q437" s="201">
        <v>2.9999999999999997E-4</v>
      </c>
      <c r="R437" s="201">
        <f>Q437*H437</f>
        <v>1.1043900000000001E-2</v>
      </c>
      <c r="S437" s="201">
        <v>0</v>
      </c>
      <c r="T437" s="202">
        <f>S437*H437</f>
        <v>0</v>
      </c>
      <c r="AR437" s="23" t="s">
        <v>239</v>
      </c>
      <c r="AT437" s="23" t="s">
        <v>139</v>
      </c>
      <c r="AU437" s="23" t="s">
        <v>80</v>
      </c>
      <c r="AY437" s="23" t="s">
        <v>137</v>
      </c>
      <c r="BE437" s="203">
        <f>IF(N437="základní",J437,0)</f>
        <v>0</v>
      </c>
      <c r="BF437" s="203">
        <f>IF(N437="snížená",J437,0)</f>
        <v>0</v>
      </c>
      <c r="BG437" s="203">
        <f>IF(N437="zákl. přenesená",J437,0)</f>
        <v>0</v>
      </c>
      <c r="BH437" s="203">
        <f>IF(N437="sníž. přenesená",J437,0)</f>
        <v>0</v>
      </c>
      <c r="BI437" s="203">
        <f>IF(N437="nulová",J437,0)</f>
        <v>0</v>
      </c>
      <c r="BJ437" s="23" t="s">
        <v>76</v>
      </c>
      <c r="BK437" s="203">
        <f>ROUND(I437*H437,2)</f>
        <v>0</v>
      </c>
      <c r="BL437" s="23" t="s">
        <v>239</v>
      </c>
      <c r="BM437" s="23" t="s">
        <v>681</v>
      </c>
    </row>
    <row r="438" spans="2:65" s="12" customFormat="1" ht="13.5">
      <c r="B438" s="216"/>
      <c r="C438" s="217"/>
      <c r="D438" s="218" t="s">
        <v>145</v>
      </c>
      <c r="E438" s="219" t="s">
        <v>21</v>
      </c>
      <c r="F438" s="220" t="s">
        <v>656</v>
      </c>
      <c r="G438" s="217"/>
      <c r="H438" s="221">
        <v>36.813000000000002</v>
      </c>
      <c r="I438" s="222"/>
      <c r="J438" s="217"/>
      <c r="K438" s="217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145</v>
      </c>
      <c r="AU438" s="227" t="s">
        <v>80</v>
      </c>
      <c r="AV438" s="12" t="s">
        <v>80</v>
      </c>
      <c r="AW438" s="12" t="s">
        <v>35</v>
      </c>
      <c r="AX438" s="12" t="s">
        <v>76</v>
      </c>
      <c r="AY438" s="227" t="s">
        <v>137</v>
      </c>
    </row>
    <row r="439" spans="2:65" s="1" customFormat="1" ht="22.5" customHeight="1">
      <c r="B439" s="40"/>
      <c r="C439" s="192" t="s">
        <v>682</v>
      </c>
      <c r="D439" s="192" t="s">
        <v>139</v>
      </c>
      <c r="E439" s="193" t="s">
        <v>683</v>
      </c>
      <c r="F439" s="194" t="s">
        <v>684</v>
      </c>
      <c r="G439" s="195" t="s">
        <v>242</v>
      </c>
      <c r="H439" s="196">
        <v>18.399999999999999</v>
      </c>
      <c r="I439" s="197"/>
      <c r="J439" s="198">
        <f>ROUND(I439*H439,2)</f>
        <v>0</v>
      </c>
      <c r="K439" s="194" t="s">
        <v>143</v>
      </c>
      <c r="L439" s="60"/>
      <c r="M439" s="199" t="s">
        <v>21</v>
      </c>
      <c r="N439" s="200" t="s">
        <v>42</v>
      </c>
      <c r="O439" s="41"/>
      <c r="P439" s="201">
        <f>O439*H439</f>
        <v>0</v>
      </c>
      <c r="Q439" s="201">
        <v>3.0000000000000001E-5</v>
      </c>
      <c r="R439" s="201">
        <f>Q439*H439</f>
        <v>5.5199999999999997E-4</v>
      </c>
      <c r="S439" s="201">
        <v>0</v>
      </c>
      <c r="T439" s="202">
        <f>S439*H439</f>
        <v>0</v>
      </c>
      <c r="AR439" s="23" t="s">
        <v>239</v>
      </c>
      <c r="AT439" s="23" t="s">
        <v>139</v>
      </c>
      <c r="AU439" s="23" t="s">
        <v>80</v>
      </c>
      <c r="AY439" s="23" t="s">
        <v>137</v>
      </c>
      <c r="BE439" s="203">
        <f>IF(N439="základní",J439,0)</f>
        <v>0</v>
      </c>
      <c r="BF439" s="203">
        <f>IF(N439="snížená",J439,0)</f>
        <v>0</v>
      </c>
      <c r="BG439" s="203">
        <f>IF(N439="zákl. přenesená",J439,0)</f>
        <v>0</v>
      </c>
      <c r="BH439" s="203">
        <f>IF(N439="sníž. přenesená",J439,0)</f>
        <v>0</v>
      </c>
      <c r="BI439" s="203">
        <f>IF(N439="nulová",J439,0)</f>
        <v>0</v>
      </c>
      <c r="BJ439" s="23" t="s">
        <v>76</v>
      </c>
      <c r="BK439" s="203">
        <f>ROUND(I439*H439,2)</f>
        <v>0</v>
      </c>
      <c r="BL439" s="23" t="s">
        <v>239</v>
      </c>
      <c r="BM439" s="23" t="s">
        <v>685</v>
      </c>
    </row>
    <row r="440" spans="2:65" s="11" customFormat="1" ht="13.5">
      <c r="B440" s="204"/>
      <c r="C440" s="205"/>
      <c r="D440" s="206" t="s">
        <v>145</v>
      </c>
      <c r="E440" s="207" t="s">
        <v>21</v>
      </c>
      <c r="F440" s="208" t="s">
        <v>175</v>
      </c>
      <c r="G440" s="205"/>
      <c r="H440" s="209" t="s">
        <v>21</v>
      </c>
      <c r="I440" s="210"/>
      <c r="J440" s="205"/>
      <c r="K440" s="205"/>
      <c r="L440" s="211"/>
      <c r="M440" s="212"/>
      <c r="N440" s="213"/>
      <c r="O440" s="213"/>
      <c r="P440" s="213"/>
      <c r="Q440" s="213"/>
      <c r="R440" s="213"/>
      <c r="S440" s="213"/>
      <c r="T440" s="214"/>
      <c r="AT440" s="215" t="s">
        <v>145</v>
      </c>
      <c r="AU440" s="215" t="s">
        <v>80</v>
      </c>
      <c r="AV440" s="11" t="s">
        <v>76</v>
      </c>
      <c r="AW440" s="11" t="s">
        <v>35</v>
      </c>
      <c r="AX440" s="11" t="s">
        <v>71</v>
      </c>
      <c r="AY440" s="215" t="s">
        <v>137</v>
      </c>
    </row>
    <row r="441" spans="2:65" s="12" customFormat="1" ht="13.5">
      <c r="B441" s="216"/>
      <c r="C441" s="217"/>
      <c r="D441" s="206" t="s">
        <v>145</v>
      </c>
      <c r="E441" s="228" t="s">
        <v>21</v>
      </c>
      <c r="F441" s="229" t="s">
        <v>686</v>
      </c>
      <c r="G441" s="217"/>
      <c r="H441" s="230">
        <v>13.8</v>
      </c>
      <c r="I441" s="222"/>
      <c r="J441" s="217"/>
      <c r="K441" s="217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145</v>
      </c>
      <c r="AU441" s="227" t="s">
        <v>80</v>
      </c>
      <c r="AV441" s="12" t="s">
        <v>80</v>
      </c>
      <c r="AW441" s="12" t="s">
        <v>35</v>
      </c>
      <c r="AX441" s="12" t="s">
        <v>71</v>
      </c>
      <c r="AY441" s="227" t="s">
        <v>137</v>
      </c>
    </row>
    <row r="442" spans="2:65" s="12" customFormat="1" ht="13.5">
      <c r="B442" s="216"/>
      <c r="C442" s="217"/>
      <c r="D442" s="206" t="s">
        <v>145</v>
      </c>
      <c r="E442" s="228" t="s">
        <v>21</v>
      </c>
      <c r="F442" s="229" t="s">
        <v>687</v>
      </c>
      <c r="G442" s="217"/>
      <c r="H442" s="230">
        <v>4.5999999999999996</v>
      </c>
      <c r="I442" s="222"/>
      <c r="J442" s="217"/>
      <c r="K442" s="217"/>
      <c r="L442" s="223"/>
      <c r="M442" s="224"/>
      <c r="N442" s="225"/>
      <c r="O442" s="225"/>
      <c r="P442" s="225"/>
      <c r="Q442" s="225"/>
      <c r="R442" s="225"/>
      <c r="S442" s="225"/>
      <c r="T442" s="226"/>
      <c r="AT442" s="227" t="s">
        <v>145</v>
      </c>
      <c r="AU442" s="227" t="s">
        <v>80</v>
      </c>
      <c r="AV442" s="12" t="s">
        <v>80</v>
      </c>
      <c r="AW442" s="12" t="s">
        <v>35</v>
      </c>
      <c r="AX442" s="12" t="s">
        <v>71</v>
      </c>
      <c r="AY442" s="227" t="s">
        <v>137</v>
      </c>
    </row>
    <row r="443" spans="2:65" s="13" customFormat="1" ht="13.5">
      <c r="B443" s="231"/>
      <c r="C443" s="232"/>
      <c r="D443" s="218" t="s">
        <v>145</v>
      </c>
      <c r="E443" s="233" t="s">
        <v>21</v>
      </c>
      <c r="F443" s="234" t="s">
        <v>164</v>
      </c>
      <c r="G443" s="232"/>
      <c r="H443" s="235">
        <v>18.399999999999999</v>
      </c>
      <c r="I443" s="236"/>
      <c r="J443" s="232"/>
      <c r="K443" s="232"/>
      <c r="L443" s="237"/>
      <c r="M443" s="238"/>
      <c r="N443" s="239"/>
      <c r="O443" s="239"/>
      <c r="P443" s="239"/>
      <c r="Q443" s="239"/>
      <c r="R443" s="239"/>
      <c r="S443" s="239"/>
      <c r="T443" s="240"/>
      <c r="AT443" s="241" t="s">
        <v>145</v>
      </c>
      <c r="AU443" s="241" t="s">
        <v>80</v>
      </c>
      <c r="AV443" s="13" t="s">
        <v>86</v>
      </c>
      <c r="AW443" s="13" t="s">
        <v>35</v>
      </c>
      <c r="AX443" s="13" t="s">
        <v>76</v>
      </c>
      <c r="AY443" s="241" t="s">
        <v>137</v>
      </c>
    </row>
    <row r="444" spans="2:65" s="1" customFormat="1" ht="22.5" customHeight="1">
      <c r="B444" s="40"/>
      <c r="C444" s="192" t="s">
        <v>688</v>
      </c>
      <c r="D444" s="192" t="s">
        <v>139</v>
      </c>
      <c r="E444" s="193" t="s">
        <v>689</v>
      </c>
      <c r="F444" s="194" t="s">
        <v>690</v>
      </c>
      <c r="G444" s="195" t="s">
        <v>242</v>
      </c>
      <c r="H444" s="196">
        <v>1.2</v>
      </c>
      <c r="I444" s="197"/>
      <c r="J444" s="198">
        <f>ROUND(I444*H444,2)</f>
        <v>0</v>
      </c>
      <c r="K444" s="194" t="s">
        <v>143</v>
      </c>
      <c r="L444" s="60"/>
      <c r="M444" s="199" t="s">
        <v>21</v>
      </c>
      <c r="N444" s="200" t="s">
        <v>42</v>
      </c>
      <c r="O444" s="41"/>
      <c r="P444" s="201">
        <f>O444*H444</f>
        <v>0</v>
      </c>
      <c r="Q444" s="201">
        <v>5.45E-3</v>
      </c>
      <c r="R444" s="201">
        <f>Q444*H444</f>
        <v>6.5399999999999998E-3</v>
      </c>
      <c r="S444" s="201">
        <v>0</v>
      </c>
      <c r="T444" s="202">
        <f>S444*H444</f>
        <v>0</v>
      </c>
      <c r="AR444" s="23" t="s">
        <v>239</v>
      </c>
      <c r="AT444" s="23" t="s">
        <v>139</v>
      </c>
      <c r="AU444" s="23" t="s">
        <v>80</v>
      </c>
      <c r="AY444" s="23" t="s">
        <v>137</v>
      </c>
      <c r="BE444" s="203">
        <f>IF(N444="základní",J444,0)</f>
        <v>0</v>
      </c>
      <c r="BF444" s="203">
        <f>IF(N444="snížená",J444,0)</f>
        <v>0</v>
      </c>
      <c r="BG444" s="203">
        <f>IF(N444="zákl. přenesená",J444,0)</f>
        <v>0</v>
      </c>
      <c r="BH444" s="203">
        <f>IF(N444="sníž. přenesená",J444,0)</f>
        <v>0</v>
      </c>
      <c r="BI444" s="203">
        <f>IF(N444="nulová",J444,0)</f>
        <v>0</v>
      </c>
      <c r="BJ444" s="23" t="s">
        <v>76</v>
      </c>
      <c r="BK444" s="203">
        <f>ROUND(I444*H444,2)</f>
        <v>0</v>
      </c>
      <c r="BL444" s="23" t="s">
        <v>239</v>
      </c>
      <c r="BM444" s="23" t="s">
        <v>691</v>
      </c>
    </row>
    <row r="445" spans="2:65" s="11" customFormat="1" ht="13.5">
      <c r="B445" s="204"/>
      <c r="C445" s="205"/>
      <c r="D445" s="206" t="s">
        <v>145</v>
      </c>
      <c r="E445" s="207" t="s">
        <v>21</v>
      </c>
      <c r="F445" s="208" t="s">
        <v>175</v>
      </c>
      <c r="G445" s="205"/>
      <c r="H445" s="209" t="s">
        <v>21</v>
      </c>
      <c r="I445" s="210"/>
      <c r="J445" s="205"/>
      <c r="K445" s="205"/>
      <c r="L445" s="211"/>
      <c r="M445" s="212"/>
      <c r="N445" s="213"/>
      <c r="O445" s="213"/>
      <c r="P445" s="213"/>
      <c r="Q445" s="213"/>
      <c r="R445" s="213"/>
      <c r="S445" s="213"/>
      <c r="T445" s="214"/>
      <c r="AT445" s="215" t="s">
        <v>145</v>
      </c>
      <c r="AU445" s="215" t="s">
        <v>80</v>
      </c>
      <c r="AV445" s="11" t="s">
        <v>76</v>
      </c>
      <c r="AW445" s="11" t="s">
        <v>35</v>
      </c>
      <c r="AX445" s="11" t="s">
        <v>71</v>
      </c>
      <c r="AY445" s="215" t="s">
        <v>137</v>
      </c>
    </row>
    <row r="446" spans="2:65" s="12" customFormat="1" ht="13.5">
      <c r="B446" s="216"/>
      <c r="C446" s="217"/>
      <c r="D446" s="218" t="s">
        <v>145</v>
      </c>
      <c r="E446" s="219" t="s">
        <v>21</v>
      </c>
      <c r="F446" s="220" t="s">
        <v>692</v>
      </c>
      <c r="G446" s="217"/>
      <c r="H446" s="221">
        <v>1.2</v>
      </c>
      <c r="I446" s="222"/>
      <c r="J446" s="217"/>
      <c r="K446" s="217"/>
      <c r="L446" s="223"/>
      <c r="M446" s="224"/>
      <c r="N446" s="225"/>
      <c r="O446" s="225"/>
      <c r="P446" s="225"/>
      <c r="Q446" s="225"/>
      <c r="R446" s="225"/>
      <c r="S446" s="225"/>
      <c r="T446" s="226"/>
      <c r="AT446" s="227" t="s">
        <v>145</v>
      </c>
      <c r="AU446" s="227" t="s">
        <v>80</v>
      </c>
      <c r="AV446" s="12" t="s">
        <v>80</v>
      </c>
      <c r="AW446" s="12" t="s">
        <v>35</v>
      </c>
      <c r="AX446" s="12" t="s">
        <v>76</v>
      </c>
      <c r="AY446" s="227" t="s">
        <v>137</v>
      </c>
    </row>
    <row r="447" spans="2:65" s="1" customFormat="1" ht="22.5" customHeight="1">
      <c r="B447" s="40"/>
      <c r="C447" s="192" t="s">
        <v>693</v>
      </c>
      <c r="D447" s="192" t="s">
        <v>139</v>
      </c>
      <c r="E447" s="193" t="s">
        <v>694</v>
      </c>
      <c r="F447" s="194" t="s">
        <v>695</v>
      </c>
      <c r="G447" s="195" t="s">
        <v>167</v>
      </c>
      <c r="H447" s="196">
        <v>0.76500000000000001</v>
      </c>
      <c r="I447" s="197"/>
      <c r="J447" s="198">
        <f>ROUND(I447*H447,2)</f>
        <v>0</v>
      </c>
      <c r="K447" s="194" t="s">
        <v>143</v>
      </c>
      <c r="L447" s="60"/>
      <c r="M447" s="199" t="s">
        <v>21</v>
      </c>
      <c r="N447" s="200" t="s">
        <v>42</v>
      </c>
      <c r="O447" s="41"/>
      <c r="P447" s="201">
        <f>O447*H447</f>
        <v>0</v>
      </c>
      <c r="Q447" s="201">
        <v>0</v>
      </c>
      <c r="R447" s="201">
        <f>Q447*H447</f>
        <v>0</v>
      </c>
      <c r="S447" s="201">
        <v>0</v>
      </c>
      <c r="T447" s="202">
        <f>S447*H447</f>
        <v>0</v>
      </c>
      <c r="AR447" s="23" t="s">
        <v>239</v>
      </c>
      <c r="AT447" s="23" t="s">
        <v>139</v>
      </c>
      <c r="AU447" s="23" t="s">
        <v>80</v>
      </c>
      <c r="AY447" s="23" t="s">
        <v>137</v>
      </c>
      <c r="BE447" s="203">
        <f>IF(N447="základní",J447,0)</f>
        <v>0</v>
      </c>
      <c r="BF447" s="203">
        <f>IF(N447="snížená",J447,0)</f>
        <v>0</v>
      </c>
      <c r="BG447" s="203">
        <f>IF(N447="zákl. přenesená",J447,0)</f>
        <v>0</v>
      </c>
      <c r="BH447" s="203">
        <f>IF(N447="sníž. přenesená",J447,0)</f>
        <v>0</v>
      </c>
      <c r="BI447" s="203">
        <f>IF(N447="nulová",J447,0)</f>
        <v>0</v>
      </c>
      <c r="BJ447" s="23" t="s">
        <v>76</v>
      </c>
      <c r="BK447" s="203">
        <f>ROUND(I447*H447,2)</f>
        <v>0</v>
      </c>
      <c r="BL447" s="23" t="s">
        <v>239</v>
      </c>
      <c r="BM447" s="23" t="s">
        <v>696</v>
      </c>
    </row>
    <row r="448" spans="2:65" s="10" customFormat="1" ht="29.85" customHeight="1">
      <c r="B448" s="175"/>
      <c r="C448" s="176"/>
      <c r="D448" s="189" t="s">
        <v>70</v>
      </c>
      <c r="E448" s="190" t="s">
        <v>697</v>
      </c>
      <c r="F448" s="190" t="s">
        <v>698</v>
      </c>
      <c r="G448" s="176"/>
      <c r="H448" s="176"/>
      <c r="I448" s="179"/>
      <c r="J448" s="191">
        <f>BK448</f>
        <v>0</v>
      </c>
      <c r="K448" s="176"/>
      <c r="L448" s="181"/>
      <c r="M448" s="182"/>
      <c r="N448" s="183"/>
      <c r="O448" s="183"/>
      <c r="P448" s="184">
        <f>SUM(P449:P466)</f>
        <v>0</v>
      </c>
      <c r="Q448" s="183"/>
      <c r="R448" s="184">
        <f>SUM(R449:R466)</f>
        <v>0.15291399999999999</v>
      </c>
      <c r="S448" s="183"/>
      <c r="T448" s="185">
        <f>SUM(T449:T466)</f>
        <v>0</v>
      </c>
      <c r="AR448" s="186" t="s">
        <v>80</v>
      </c>
      <c r="AT448" s="187" t="s">
        <v>70</v>
      </c>
      <c r="AU448" s="187" t="s">
        <v>76</v>
      </c>
      <c r="AY448" s="186" t="s">
        <v>137</v>
      </c>
      <c r="BK448" s="188">
        <f>SUM(BK449:BK466)</f>
        <v>0</v>
      </c>
    </row>
    <row r="449" spans="2:65" s="1" customFormat="1" ht="22.5" customHeight="1">
      <c r="B449" s="40"/>
      <c r="C449" s="192" t="s">
        <v>699</v>
      </c>
      <c r="D449" s="192" t="s">
        <v>139</v>
      </c>
      <c r="E449" s="193" t="s">
        <v>700</v>
      </c>
      <c r="F449" s="194" t="s">
        <v>701</v>
      </c>
      <c r="G449" s="195" t="s">
        <v>142</v>
      </c>
      <c r="H449" s="196">
        <v>25.4</v>
      </c>
      <c r="I449" s="197"/>
      <c r="J449" s="198">
        <f>ROUND(I449*H449,2)</f>
        <v>0</v>
      </c>
      <c r="K449" s="194" t="s">
        <v>143</v>
      </c>
      <c r="L449" s="60"/>
      <c r="M449" s="199" t="s">
        <v>21</v>
      </c>
      <c r="N449" s="200" t="s">
        <v>42</v>
      </c>
      <c r="O449" s="41"/>
      <c r="P449" s="201">
        <f>O449*H449</f>
        <v>0</v>
      </c>
      <c r="Q449" s="201">
        <v>0</v>
      </c>
      <c r="R449" s="201">
        <f>Q449*H449</f>
        <v>0</v>
      </c>
      <c r="S449" s="201">
        <v>0</v>
      </c>
      <c r="T449" s="202">
        <f>S449*H449</f>
        <v>0</v>
      </c>
      <c r="AR449" s="23" t="s">
        <v>239</v>
      </c>
      <c r="AT449" s="23" t="s">
        <v>139</v>
      </c>
      <c r="AU449" s="23" t="s">
        <v>80</v>
      </c>
      <c r="AY449" s="23" t="s">
        <v>137</v>
      </c>
      <c r="BE449" s="203">
        <f>IF(N449="základní",J449,0)</f>
        <v>0</v>
      </c>
      <c r="BF449" s="203">
        <f>IF(N449="snížená",J449,0)</f>
        <v>0</v>
      </c>
      <c r="BG449" s="203">
        <f>IF(N449="zákl. přenesená",J449,0)</f>
        <v>0</v>
      </c>
      <c r="BH449" s="203">
        <f>IF(N449="sníž. přenesená",J449,0)</f>
        <v>0</v>
      </c>
      <c r="BI449" s="203">
        <f>IF(N449="nulová",J449,0)</f>
        <v>0</v>
      </c>
      <c r="BJ449" s="23" t="s">
        <v>76</v>
      </c>
      <c r="BK449" s="203">
        <f>ROUND(I449*H449,2)</f>
        <v>0</v>
      </c>
      <c r="BL449" s="23" t="s">
        <v>239</v>
      </c>
      <c r="BM449" s="23" t="s">
        <v>702</v>
      </c>
    </row>
    <row r="450" spans="2:65" s="11" customFormat="1" ht="13.5">
      <c r="B450" s="204"/>
      <c r="C450" s="205"/>
      <c r="D450" s="206" t="s">
        <v>145</v>
      </c>
      <c r="E450" s="207" t="s">
        <v>21</v>
      </c>
      <c r="F450" s="208" t="s">
        <v>237</v>
      </c>
      <c r="G450" s="205"/>
      <c r="H450" s="209" t="s">
        <v>21</v>
      </c>
      <c r="I450" s="210"/>
      <c r="J450" s="205"/>
      <c r="K450" s="205"/>
      <c r="L450" s="211"/>
      <c r="M450" s="212"/>
      <c r="N450" s="213"/>
      <c r="O450" s="213"/>
      <c r="P450" s="213"/>
      <c r="Q450" s="213"/>
      <c r="R450" s="213"/>
      <c r="S450" s="213"/>
      <c r="T450" s="214"/>
      <c r="AT450" s="215" t="s">
        <v>145</v>
      </c>
      <c r="AU450" s="215" t="s">
        <v>80</v>
      </c>
      <c r="AV450" s="11" t="s">
        <v>76</v>
      </c>
      <c r="AW450" s="11" t="s">
        <v>35</v>
      </c>
      <c r="AX450" s="11" t="s">
        <v>71</v>
      </c>
      <c r="AY450" s="215" t="s">
        <v>137</v>
      </c>
    </row>
    <row r="451" spans="2:65" s="12" customFormat="1" ht="13.5">
      <c r="B451" s="216"/>
      <c r="C451" s="217"/>
      <c r="D451" s="206" t="s">
        <v>145</v>
      </c>
      <c r="E451" s="228" t="s">
        <v>21</v>
      </c>
      <c r="F451" s="229" t="s">
        <v>703</v>
      </c>
      <c r="G451" s="217"/>
      <c r="H451" s="230">
        <v>10</v>
      </c>
      <c r="I451" s="222"/>
      <c r="J451" s="217"/>
      <c r="K451" s="217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145</v>
      </c>
      <c r="AU451" s="227" t="s">
        <v>80</v>
      </c>
      <c r="AV451" s="12" t="s">
        <v>80</v>
      </c>
      <c r="AW451" s="12" t="s">
        <v>35</v>
      </c>
      <c r="AX451" s="12" t="s">
        <v>71</v>
      </c>
      <c r="AY451" s="227" t="s">
        <v>137</v>
      </c>
    </row>
    <row r="452" spans="2:65" s="12" customFormat="1" ht="13.5">
      <c r="B452" s="216"/>
      <c r="C452" s="217"/>
      <c r="D452" s="206" t="s">
        <v>145</v>
      </c>
      <c r="E452" s="228" t="s">
        <v>21</v>
      </c>
      <c r="F452" s="229" t="s">
        <v>704</v>
      </c>
      <c r="G452" s="217"/>
      <c r="H452" s="230">
        <v>15.4</v>
      </c>
      <c r="I452" s="222"/>
      <c r="J452" s="217"/>
      <c r="K452" s="217"/>
      <c r="L452" s="223"/>
      <c r="M452" s="224"/>
      <c r="N452" s="225"/>
      <c r="O452" s="225"/>
      <c r="P452" s="225"/>
      <c r="Q452" s="225"/>
      <c r="R452" s="225"/>
      <c r="S452" s="225"/>
      <c r="T452" s="226"/>
      <c r="AT452" s="227" t="s">
        <v>145</v>
      </c>
      <c r="AU452" s="227" t="s">
        <v>80</v>
      </c>
      <c r="AV452" s="12" t="s">
        <v>80</v>
      </c>
      <c r="AW452" s="12" t="s">
        <v>35</v>
      </c>
      <c r="AX452" s="12" t="s">
        <v>71</v>
      </c>
      <c r="AY452" s="227" t="s">
        <v>137</v>
      </c>
    </row>
    <row r="453" spans="2:65" s="13" customFormat="1" ht="13.5">
      <c r="B453" s="231"/>
      <c r="C453" s="232"/>
      <c r="D453" s="218" t="s">
        <v>145</v>
      </c>
      <c r="E453" s="233" t="s">
        <v>21</v>
      </c>
      <c r="F453" s="234" t="s">
        <v>164</v>
      </c>
      <c r="G453" s="232"/>
      <c r="H453" s="235">
        <v>25.4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AT453" s="241" t="s">
        <v>145</v>
      </c>
      <c r="AU453" s="241" t="s">
        <v>80</v>
      </c>
      <c r="AV453" s="13" t="s">
        <v>86</v>
      </c>
      <c r="AW453" s="13" t="s">
        <v>35</v>
      </c>
      <c r="AX453" s="13" t="s">
        <v>76</v>
      </c>
      <c r="AY453" s="241" t="s">
        <v>137</v>
      </c>
    </row>
    <row r="454" spans="2:65" s="1" customFormat="1" ht="22.5" customHeight="1">
      <c r="B454" s="40"/>
      <c r="C454" s="192" t="s">
        <v>705</v>
      </c>
      <c r="D454" s="192" t="s">
        <v>139</v>
      </c>
      <c r="E454" s="193" t="s">
        <v>706</v>
      </c>
      <c r="F454" s="194" t="s">
        <v>707</v>
      </c>
      <c r="G454" s="195" t="s">
        <v>142</v>
      </c>
      <c r="H454" s="196">
        <v>26</v>
      </c>
      <c r="I454" s="197"/>
      <c r="J454" s="198">
        <f>ROUND(I454*H454,2)</f>
        <v>0</v>
      </c>
      <c r="K454" s="194" t="s">
        <v>143</v>
      </c>
      <c r="L454" s="60"/>
      <c r="M454" s="199" t="s">
        <v>21</v>
      </c>
      <c r="N454" s="200" t="s">
        <v>42</v>
      </c>
      <c r="O454" s="41"/>
      <c r="P454" s="201">
        <f>O454*H454</f>
        <v>0</v>
      </c>
      <c r="Q454" s="201">
        <v>1.0000000000000001E-5</v>
      </c>
      <c r="R454" s="201">
        <f>Q454*H454</f>
        <v>2.6000000000000003E-4</v>
      </c>
      <c r="S454" s="201">
        <v>0</v>
      </c>
      <c r="T454" s="202">
        <f>S454*H454</f>
        <v>0</v>
      </c>
      <c r="AR454" s="23" t="s">
        <v>239</v>
      </c>
      <c r="AT454" s="23" t="s">
        <v>139</v>
      </c>
      <c r="AU454" s="23" t="s">
        <v>80</v>
      </c>
      <c r="AY454" s="23" t="s">
        <v>137</v>
      </c>
      <c r="BE454" s="203">
        <f>IF(N454="základní",J454,0)</f>
        <v>0</v>
      </c>
      <c r="BF454" s="203">
        <f>IF(N454="snížená",J454,0)</f>
        <v>0</v>
      </c>
      <c r="BG454" s="203">
        <f>IF(N454="zákl. přenesená",J454,0)</f>
        <v>0</v>
      </c>
      <c r="BH454" s="203">
        <f>IF(N454="sníž. přenesená",J454,0)</f>
        <v>0</v>
      </c>
      <c r="BI454" s="203">
        <f>IF(N454="nulová",J454,0)</f>
        <v>0</v>
      </c>
      <c r="BJ454" s="23" t="s">
        <v>76</v>
      </c>
      <c r="BK454" s="203">
        <f>ROUND(I454*H454,2)</f>
        <v>0</v>
      </c>
      <c r="BL454" s="23" t="s">
        <v>239</v>
      </c>
      <c r="BM454" s="23" t="s">
        <v>708</v>
      </c>
    </row>
    <row r="455" spans="2:65" s="11" customFormat="1" ht="13.5">
      <c r="B455" s="204"/>
      <c r="C455" s="205"/>
      <c r="D455" s="206" t="s">
        <v>145</v>
      </c>
      <c r="E455" s="207" t="s">
        <v>21</v>
      </c>
      <c r="F455" s="208" t="s">
        <v>146</v>
      </c>
      <c r="G455" s="205"/>
      <c r="H455" s="209" t="s">
        <v>21</v>
      </c>
      <c r="I455" s="210"/>
      <c r="J455" s="205"/>
      <c r="K455" s="205"/>
      <c r="L455" s="211"/>
      <c r="M455" s="212"/>
      <c r="N455" s="213"/>
      <c r="O455" s="213"/>
      <c r="P455" s="213"/>
      <c r="Q455" s="213"/>
      <c r="R455" s="213"/>
      <c r="S455" s="213"/>
      <c r="T455" s="214"/>
      <c r="AT455" s="215" t="s">
        <v>145</v>
      </c>
      <c r="AU455" s="215" t="s">
        <v>80</v>
      </c>
      <c r="AV455" s="11" t="s">
        <v>76</v>
      </c>
      <c r="AW455" s="11" t="s">
        <v>35</v>
      </c>
      <c r="AX455" s="11" t="s">
        <v>71</v>
      </c>
      <c r="AY455" s="215" t="s">
        <v>137</v>
      </c>
    </row>
    <row r="456" spans="2:65" s="12" customFormat="1" ht="13.5">
      <c r="B456" s="216"/>
      <c r="C456" s="217"/>
      <c r="D456" s="206" t="s">
        <v>145</v>
      </c>
      <c r="E456" s="228" t="s">
        <v>21</v>
      </c>
      <c r="F456" s="229" t="s">
        <v>709</v>
      </c>
      <c r="G456" s="217"/>
      <c r="H456" s="230">
        <v>11.6</v>
      </c>
      <c r="I456" s="222"/>
      <c r="J456" s="217"/>
      <c r="K456" s="217"/>
      <c r="L456" s="223"/>
      <c r="M456" s="224"/>
      <c r="N456" s="225"/>
      <c r="O456" s="225"/>
      <c r="P456" s="225"/>
      <c r="Q456" s="225"/>
      <c r="R456" s="225"/>
      <c r="S456" s="225"/>
      <c r="T456" s="226"/>
      <c r="AT456" s="227" t="s">
        <v>145</v>
      </c>
      <c r="AU456" s="227" t="s">
        <v>80</v>
      </c>
      <c r="AV456" s="12" t="s">
        <v>80</v>
      </c>
      <c r="AW456" s="12" t="s">
        <v>35</v>
      </c>
      <c r="AX456" s="12" t="s">
        <v>71</v>
      </c>
      <c r="AY456" s="227" t="s">
        <v>137</v>
      </c>
    </row>
    <row r="457" spans="2:65" s="12" customFormat="1" ht="13.5">
      <c r="B457" s="216"/>
      <c r="C457" s="217"/>
      <c r="D457" s="206" t="s">
        <v>145</v>
      </c>
      <c r="E457" s="228" t="s">
        <v>21</v>
      </c>
      <c r="F457" s="229" t="s">
        <v>710</v>
      </c>
      <c r="G457" s="217"/>
      <c r="H457" s="230">
        <v>14.4</v>
      </c>
      <c r="I457" s="222"/>
      <c r="J457" s="217"/>
      <c r="K457" s="217"/>
      <c r="L457" s="223"/>
      <c r="M457" s="224"/>
      <c r="N457" s="225"/>
      <c r="O457" s="225"/>
      <c r="P457" s="225"/>
      <c r="Q457" s="225"/>
      <c r="R457" s="225"/>
      <c r="S457" s="225"/>
      <c r="T457" s="226"/>
      <c r="AT457" s="227" t="s">
        <v>145</v>
      </c>
      <c r="AU457" s="227" t="s">
        <v>80</v>
      </c>
      <c r="AV457" s="12" t="s">
        <v>80</v>
      </c>
      <c r="AW457" s="12" t="s">
        <v>35</v>
      </c>
      <c r="AX457" s="12" t="s">
        <v>71</v>
      </c>
      <c r="AY457" s="227" t="s">
        <v>137</v>
      </c>
    </row>
    <row r="458" spans="2:65" s="13" customFormat="1" ht="13.5">
      <c r="B458" s="231"/>
      <c r="C458" s="232"/>
      <c r="D458" s="218" t="s">
        <v>145</v>
      </c>
      <c r="E458" s="233" t="s">
        <v>21</v>
      </c>
      <c r="F458" s="234" t="s">
        <v>164</v>
      </c>
      <c r="G458" s="232"/>
      <c r="H458" s="235">
        <v>26</v>
      </c>
      <c r="I458" s="236"/>
      <c r="J458" s="232"/>
      <c r="K458" s="232"/>
      <c r="L458" s="237"/>
      <c r="M458" s="238"/>
      <c r="N458" s="239"/>
      <c r="O458" s="239"/>
      <c r="P458" s="239"/>
      <c r="Q458" s="239"/>
      <c r="R458" s="239"/>
      <c r="S458" s="239"/>
      <c r="T458" s="240"/>
      <c r="AT458" s="241" t="s">
        <v>145</v>
      </c>
      <c r="AU458" s="241" t="s">
        <v>80</v>
      </c>
      <c r="AV458" s="13" t="s">
        <v>86</v>
      </c>
      <c r="AW458" s="13" t="s">
        <v>35</v>
      </c>
      <c r="AX458" s="13" t="s">
        <v>76</v>
      </c>
      <c r="AY458" s="241" t="s">
        <v>137</v>
      </c>
    </row>
    <row r="459" spans="2:65" s="1" customFormat="1" ht="22.5" customHeight="1">
      <c r="B459" s="40"/>
      <c r="C459" s="192" t="s">
        <v>711</v>
      </c>
      <c r="D459" s="192" t="s">
        <v>139</v>
      </c>
      <c r="E459" s="193" t="s">
        <v>712</v>
      </c>
      <c r="F459" s="194" t="s">
        <v>713</v>
      </c>
      <c r="G459" s="195" t="s">
        <v>142</v>
      </c>
      <c r="H459" s="196">
        <v>25.4</v>
      </c>
      <c r="I459" s="197"/>
      <c r="J459" s="198">
        <f>ROUND(I459*H459,2)</f>
        <v>0</v>
      </c>
      <c r="K459" s="194" t="s">
        <v>143</v>
      </c>
      <c r="L459" s="60"/>
      <c r="M459" s="199" t="s">
        <v>21</v>
      </c>
      <c r="N459" s="200" t="s">
        <v>42</v>
      </c>
      <c r="O459" s="41"/>
      <c r="P459" s="201">
        <f>O459*H459</f>
        <v>0</v>
      </c>
      <c r="Q459" s="201">
        <v>2.0000000000000001E-4</v>
      </c>
      <c r="R459" s="201">
        <f>Q459*H459</f>
        <v>5.0800000000000003E-3</v>
      </c>
      <c r="S459" s="201">
        <v>0</v>
      </c>
      <c r="T459" s="202">
        <f>S459*H459</f>
        <v>0</v>
      </c>
      <c r="AR459" s="23" t="s">
        <v>239</v>
      </c>
      <c r="AT459" s="23" t="s">
        <v>139</v>
      </c>
      <c r="AU459" s="23" t="s">
        <v>80</v>
      </c>
      <c r="AY459" s="23" t="s">
        <v>137</v>
      </c>
      <c r="BE459" s="203">
        <f>IF(N459="základní",J459,0)</f>
        <v>0</v>
      </c>
      <c r="BF459" s="203">
        <f>IF(N459="snížená",J459,0)</f>
        <v>0</v>
      </c>
      <c r="BG459" s="203">
        <f>IF(N459="zákl. přenesená",J459,0)</f>
        <v>0</v>
      </c>
      <c r="BH459" s="203">
        <f>IF(N459="sníž. přenesená",J459,0)</f>
        <v>0</v>
      </c>
      <c r="BI459" s="203">
        <f>IF(N459="nulová",J459,0)</f>
        <v>0</v>
      </c>
      <c r="BJ459" s="23" t="s">
        <v>76</v>
      </c>
      <c r="BK459" s="203">
        <f>ROUND(I459*H459,2)</f>
        <v>0</v>
      </c>
      <c r="BL459" s="23" t="s">
        <v>239</v>
      </c>
      <c r="BM459" s="23" t="s">
        <v>714</v>
      </c>
    </row>
    <row r="460" spans="2:65" s="12" customFormat="1" ht="13.5">
      <c r="B460" s="216"/>
      <c r="C460" s="217"/>
      <c r="D460" s="218" t="s">
        <v>145</v>
      </c>
      <c r="E460" s="219" t="s">
        <v>21</v>
      </c>
      <c r="F460" s="220" t="s">
        <v>715</v>
      </c>
      <c r="G460" s="217"/>
      <c r="H460" s="221">
        <v>25.4</v>
      </c>
      <c r="I460" s="222"/>
      <c r="J460" s="217"/>
      <c r="K460" s="217"/>
      <c r="L460" s="223"/>
      <c r="M460" s="224"/>
      <c r="N460" s="225"/>
      <c r="O460" s="225"/>
      <c r="P460" s="225"/>
      <c r="Q460" s="225"/>
      <c r="R460" s="225"/>
      <c r="S460" s="225"/>
      <c r="T460" s="226"/>
      <c r="AT460" s="227" t="s">
        <v>145</v>
      </c>
      <c r="AU460" s="227" t="s">
        <v>80</v>
      </c>
      <c r="AV460" s="12" t="s">
        <v>80</v>
      </c>
      <c r="AW460" s="12" t="s">
        <v>35</v>
      </c>
      <c r="AX460" s="12" t="s">
        <v>76</v>
      </c>
      <c r="AY460" s="227" t="s">
        <v>137</v>
      </c>
    </row>
    <row r="461" spans="2:65" s="1" customFormat="1" ht="31.5" customHeight="1">
      <c r="B461" s="40"/>
      <c r="C461" s="192" t="s">
        <v>716</v>
      </c>
      <c r="D461" s="192" t="s">
        <v>139</v>
      </c>
      <c r="E461" s="193" t="s">
        <v>717</v>
      </c>
      <c r="F461" s="194" t="s">
        <v>718</v>
      </c>
      <c r="G461" s="195" t="s">
        <v>142</v>
      </c>
      <c r="H461" s="196">
        <v>25.4</v>
      </c>
      <c r="I461" s="197"/>
      <c r="J461" s="198">
        <f>ROUND(I461*H461,2)</f>
        <v>0</v>
      </c>
      <c r="K461" s="194" t="s">
        <v>143</v>
      </c>
      <c r="L461" s="60"/>
      <c r="M461" s="199" t="s">
        <v>21</v>
      </c>
      <c r="N461" s="200" t="s">
        <v>42</v>
      </c>
      <c r="O461" s="41"/>
      <c r="P461" s="201">
        <f>O461*H461</f>
        <v>0</v>
      </c>
      <c r="Q461" s="201">
        <v>2.1000000000000001E-4</v>
      </c>
      <c r="R461" s="201">
        <f>Q461*H461</f>
        <v>5.3340000000000002E-3</v>
      </c>
      <c r="S461" s="201">
        <v>0</v>
      </c>
      <c r="T461" s="202">
        <f>S461*H461</f>
        <v>0</v>
      </c>
      <c r="AR461" s="23" t="s">
        <v>239</v>
      </c>
      <c r="AT461" s="23" t="s">
        <v>139</v>
      </c>
      <c r="AU461" s="23" t="s">
        <v>80</v>
      </c>
      <c r="AY461" s="23" t="s">
        <v>137</v>
      </c>
      <c r="BE461" s="203">
        <f>IF(N461="základní",J461,0)</f>
        <v>0</v>
      </c>
      <c r="BF461" s="203">
        <f>IF(N461="snížená",J461,0)</f>
        <v>0</v>
      </c>
      <c r="BG461" s="203">
        <f>IF(N461="zákl. přenesená",J461,0)</f>
        <v>0</v>
      </c>
      <c r="BH461" s="203">
        <f>IF(N461="sníž. přenesená",J461,0)</f>
        <v>0</v>
      </c>
      <c r="BI461" s="203">
        <f>IF(N461="nulová",J461,0)</f>
        <v>0</v>
      </c>
      <c r="BJ461" s="23" t="s">
        <v>76</v>
      </c>
      <c r="BK461" s="203">
        <f>ROUND(I461*H461,2)</f>
        <v>0</v>
      </c>
      <c r="BL461" s="23" t="s">
        <v>239</v>
      </c>
      <c r="BM461" s="23" t="s">
        <v>719</v>
      </c>
    </row>
    <row r="462" spans="2:65" s="12" customFormat="1" ht="13.5">
      <c r="B462" s="216"/>
      <c r="C462" s="217"/>
      <c r="D462" s="218" t="s">
        <v>145</v>
      </c>
      <c r="E462" s="219" t="s">
        <v>21</v>
      </c>
      <c r="F462" s="220" t="s">
        <v>715</v>
      </c>
      <c r="G462" s="217"/>
      <c r="H462" s="221">
        <v>25.4</v>
      </c>
      <c r="I462" s="222"/>
      <c r="J462" s="217"/>
      <c r="K462" s="217"/>
      <c r="L462" s="223"/>
      <c r="M462" s="224"/>
      <c r="N462" s="225"/>
      <c r="O462" s="225"/>
      <c r="P462" s="225"/>
      <c r="Q462" s="225"/>
      <c r="R462" s="225"/>
      <c r="S462" s="225"/>
      <c r="T462" s="226"/>
      <c r="AT462" s="227" t="s">
        <v>145</v>
      </c>
      <c r="AU462" s="227" t="s">
        <v>80</v>
      </c>
      <c r="AV462" s="12" t="s">
        <v>80</v>
      </c>
      <c r="AW462" s="12" t="s">
        <v>35</v>
      </c>
      <c r="AX462" s="12" t="s">
        <v>76</v>
      </c>
      <c r="AY462" s="227" t="s">
        <v>137</v>
      </c>
    </row>
    <row r="463" spans="2:65" s="1" customFormat="1" ht="31.5" customHeight="1">
      <c r="B463" s="40"/>
      <c r="C463" s="192" t="s">
        <v>720</v>
      </c>
      <c r="D463" s="192" t="s">
        <v>139</v>
      </c>
      <c r="E463" s="193" t="s">
        <v>721</v>
      </c>
      <c r="F463" s="194" t="s">
        <v>722</v>
      </c>
      <c r="G463" s="195" t="s">
        <v>142</v>
      </c>
      <c r="H463" s="196">
        <v>25.4</v>
      </c>
      <c r="I463" s="197"/>
      <c r="J463" s="198">
        <f>ROUND(I463*H463,2)</f>
        <v>0</v>
      </c>
      <c r="K463" s="194" t="s">
        <v>143</v>
      </c>
      <c r="L463" s="60"/>
      <c r="M463" s="199" t="s">
        <v>21</v>
      </c>
      <c r="N463" s="200" t="s">
        <v>42</v>
      </c>
      <c r="O463" s="41"/>
      <c r="P463" s="201">
        <f>O463*H463</f>
        <v>0</v>
      </c>
      <c r="Q463" s="201">
        <v>5.0000000000000001E-3</v>
      </c>
      <c r="R463" s="201">
        <f>Q463*H463</f>
        <v>0.127</v>
      </c>
      <c r="S463" s="201">
        <v>0</v>
      </c>
      <c r="T463" s="202">
        <f>S463*H463</f>
        <v>0</v>
      </c>
      <c r="AR463" s="23" t="s">
        <v>239</v>
      </c>
      <c r="AT463" s="23" t="s">
        <v>139</v>
      </c>
      <c r="AU463" s="23" t="s">
        <v>80</v>
      </c>
      <c r="AY463" s="23" t="s">
        <v>137</v>
      </c>
      <c r="BE463" s="203">
        <f>IF(N463="základní",J463,0)</f>
        <v>0</v>
      </c>
      <c r="BF463" s="203">
        <f>IF(N463="snížená",J463,0)</f>
        <v>0</v>
      </c>
      <c r="BG463" s="203">
        <f>IF(N463="zákl. přenesená",J463,0)</f>
        <v>0</v>
      </c>
      <c r="BH463" s="203">
        <f>IF(N463="sníž. přenesená",J463,0)</f>
        <v>0</v>
      </c>
      <c r="BI463" s="203">
        <f>IF(N463="nulová",J463,0)</f>
        <v>0</v>
      </c>
      <c r="BJ463" s="23" t="s">
        <v>76</v>
      </c>
      <c r="BK463" s="203">
        <f>ROUND(I463*H463,2)</f>
        <v>0</v>
      </c>
      <c r="BL463" s="23" t="s">
        <v>239</v>
      </c>
      <c r="BM463" s="23" t="s">
        <v>723</v>
      </c>
    </row>
    <row r="464" spans="2:65" s="12" customFormat="1" ht="13.5">
      <c r="B464" s="216"/>
      <c r="C464" s="217"/>
      <c r="D464" s="218" t="s">
        <v>145</v>
      </c>
      <c r="E464" s="219" t="s">
        <v>21</v>
      </c>
      <c r="F464" s="220" t="s">
        <v>715</v>
      </c>
      <c r="G464" s="217"/>
      <c r="H464" s="221">
        <v>25.4</v>
      </c>
      <c r="I464" s="222"/>
      <c r="J464" s="217"/>
      <c r="K464" s="217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145</v>
      </c>
      <c r="AU464" s="227" t="s">
        <v>80</v>
      </c>
      <c r="AV464" s="12" t="s">
        <v>80</v>
      </c>
      <c r="AW464" s="12" t="s">
        <v>35</v>
      </c>
      <c r="AX464" s="12" t="s">
        <v>76</v>
      </c>
      <c r="AY464" s="227" t="s">
        <v>137</v>
      </c>
    </row>
    <row r="465" spans="2:65" s="1" customFormat="1" ht="22.5" customHeight="1">
      <c r="B465" s="40"/>
      <c r="C465" s="192" t="s">
        <v>724</v>
      </c>
      <c r="D465" s="192" t="s">
        <v>139</v>
      </c>
      <c r="E465" s="193" t="s">
        <v>725</v>
      </c>
      <c r="F465" s="194" t="s">
        <v>726</v>
      </c>
      <c r="G465" s="195" t="s">
        <v>142</v>
      </c>
      <c r="H465" s="196">
        <v>25.4</v>
      </c>
      <c r="I465" s="197"/>
      <c r="J465" s="198">
        <f>ROUND(I465*H465,2)</f>
        <v>0</v>
      </c>
      <c r="K465" s="194" t="s">
        <v>143</v>
      </c>
      <c r="L465" s="60"/>
      <c r="M465" s="199" t="s">
        <v>21</v>
      </c>
      <c r="N465" s="200" t="s">
        <v>42</v>
      </c>
      <c r="O465" s="41"/>
      <c r="P465" s="201">
        <f>O465*H465</f>
        <v>0</v>
      </c>
      <c r="Q465" s="201">
        <v>5.9999999999999995E-4</v>
      </c>
      <c r="R465" s="201">
        <f>Q465*H465</f>
        <v>1.5239999999999998E-2</v>
      </c>
      <c r="S465" s="201">
        <v>0</v>
      </c>
      <c r="T465" s="202">
        <f>S465*H465</f>
        <v>0</v>
      </c>
      <c r="AR465" s="23" t="s">
        <v>239</v>
      </c>
      <c r="AT465" s="23" t="s">
        <v>139</v>
      </c>
      <c r="AU465" s="23" t="s">
        <v>80</v>
      </c>
      <c r="AY465" s="23" t="s">
        <v>137</v>
      </c>
      <c r="BE465" s="203">
        <f>IF(N465="základní",J465,0)</f>
        <v>0</v>
      </c>
      <c r="BF465" s="203">
        <f>IF(N465="snížená",J465,0)</f>
        <v>0</v>
      </c>
      <c r="BG465" s="203">
        <f>IF(N465="zákl. přenesená",J465,0)</f>
        <v>0</v>
      </c>
      <c r="BH465" s="203">
        <f>IF(N465="sníž. přenesená",J465,0)</f>
        <v>0</v>
      </c>
      <c r="BI465" s="203">
        <f>IF(N465="nulová",J465,0)</f>
        <v>0</v>
      </c>
      <c r="BJ465" s="23" t="s">
        <v>76</v>
      </c>
      <c r="BK465" s="203">
        <f>ROUND(I465*H465,2)</f>
        <v>0</v>
      </c>
      <c r="BL465" s="23" t="s">
        <v>239</v>
      </c>
      <c r="BM465" s="23" t="s">
        <v>727</v>
      </c>
    </row>
    <row r="466" spans="2:65" s="12" customFormat="1" ht="13.5">
      <c r="B466" s="216"/>
      <c r="C466" s="217"/>
      <c r="D466" s="206" t="s">
        <v>145</v>
      </c>
      <c r="E466" s="228" t="s">
        <v>21</v>
      </c>
      <c r="F466" s="229" t="s">
        <v>715</v>
      </c>
      <c r="G466" s="217"/>
      <c r="H466" s="230">
        <v>25.4</v>
      </c>
      <c r="I466" s="222"/>
      <c r="J466" s="217"/>
      <c r="K466" s="217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145</v>
      </c>
      <c r="AU466" s="227" t="s">
        <v>80</v>
      </c>
      <c r="AV466" s="12" t="s">
        <v>80</v>
      </c>
      <c r="AW466" s="12" t="s">
        <v>35</v>
      </c>
      <c r="AX466" s="12" t="s">
        <v>76</v>
      </c>
      <c r="AY466" s="227" t="s">
        <v>137</v>
      </c>
    </row>
    <row r="467" spans="2:65" s="10" customFormat="1" ht="29.85" customHeight="1">
      <c r="B467" s="175"/>
      <c r="C467" s="176"/>
      <c r="D467" s="189" t="s">
        <v>70</v>
      </c>
      <c r="E467" s="190" t="s">
        <v>728</v>
      </c>
      <c r="F467" s="190" t="s">
        <v>729</v>
      </c>
      <c r="G467" s="176"/>
      <c r="H467" s="176"/>
      <c r="I467" s="179"/>
      <c r="J467" s="191">
        <f>BK467</f>
        <v>0</v>
      </c>
      <c r="K467" s="176"/>
      <c r="L467" s="181"/>
      <c r="M467" s="182"/>
      <c r="N467" s="183"/>
      <c r="O467" s="183"/>
      <c r="P467" s="184">
        <f>SUM(P468:P494)</f>
        <v>0</v>
      </c>
      <c r="Q467" s="183"/>
      <c r="R467" s="184">
        <f>SUM(R468:R494)</f>
        <v>0.54836476999999995</v>
      </c>
      <c r="S467" s="183"/>
      <c r="T467" s="185">
        <f>SUM(T468:T494)</f>
        <v>0.11414603000000001</v>
      </c>
      <c r="AR467" s="186" t="s">
        <v>80</v>
      </c>
      <c r="AT467" s="187" t="s">
        <v>70</v>
      </c>
      <c r="AU467" s="187" t="s">
        <v>76</v>
      </c>
      <c r="AY467" s="186" t="s">
        <v>137</v>
      </c>
      <c r="BK467" s="188">
        <f>SUM(BK468:BK494)</f>
        <v>0</v>
      </c>
    </row>
    <row r="468" spans="2:65" s="1" customFormat="1" ht="22.5" customHeight="1">
      <c r="B468" s="40"/>
      <c r="C468" s="192" t="s">
        <v>730</v>
      </c>
      <c r="D468" s="192" t="s">
        <v>139</v>
      </c>
      <c r="E468" s="193" t="s">
        <v>731</v>
      </c>
      <c r="F468" s="194" t="s">
        <v>732</v>
      </c>
      <c r="G468" s="195" t="s">
        <v>142</v>
      </c>
      <c r="H468" s="196">
        <v>368.21300000000002</v>
      </c>
      <c r="I468" s="197"/>
      <c r="J468" s="198">
        <f>ROUND(I468*H468,2)</f>
        <v>0</v>
      </c>
      <c r="K468" s="194" t="s">
        <v>143</v>
      </c>
      <c r="L468" s="60"/>
      <c r="M468" s="199" t="s">
        <v>21</v>
      </c>
      <c r="N468" s="200" t="s">
        <v>42</v>
      </c>
      <c r="O468" s="41"/>
      <c r="P468" s="201">
        <f>O468*H468</f>
        <v>0</v>
      </c>
      <c r="Q468" s="201">
        <v>1E-3</v>
      </c>
      <c r="R468" s="201">
        <f>Q468*H468</f>
        <v>0.36821300000000001</v>
      </c>
      <c r="S468" s="201">
        <v>3.1E-4</v>
      </c>
      <c r="T468" s="202">
        <f>S468*H468</f>
        <v>0.11414603000000001</v>
      </c>
      <c r="AR468" s="23" t="s">
        <v>239</v>
      </c>
      <c r="AT468" s="23" t="s">
        <v>139</v>
      </c>
      <c r="AU468" s="23" t="s">
        <v>80</v>
      </c>
      <c r="AY468" s="23" t="s">
        <v>137</v>
      </c>
      <c r="BE468" s="203">
        <f>IF(N468="základní",J468,0)</f>
        <v>0</v>
      </c>
      <c r="BF468" s="203">
        <f>IF(N468="snížená",J468,0)</f>
        <v>0</v>
      </c>
      <c r="BG468" s="203">
        <f>IF(N468="zákl. přenesená",J468,0)</f>
        <v>0</v>
      </c>
      <c r="BH468" s="203">
        <f>IF(N468="sníž. přenesená",J468,0)</f>
        <v>0</v>
      </c>
      <c r="BI468" s="203">
        <f>IF(N468="nulová",J468,0)</f>
        <v>0</v>
      </c>
      <c r="BJ468" s="23" t="s">
        <v>76</v>
      </c>
      <c r="BK468" s="203">
        <f>ROUND(I468*H468,2)</f>
        <v>0</v>
      </c>
      <c r="BL468" s="23" t="s">
        <v>239</v>
      </c>
      <c r="BM468" s="23" t="s">
        <v>733</v>
      </c>
    </row>
    <row r="469" spans="2:65" s="11" customFormat="1" ht="13.5">
      <c r="B469" s="204"/>
      <c r="C469" s="205"/>
      <c r="D469" s="206" t="s">
        <v>145</v>
      </c>
      <c r="E469" s="207" t="s">
        <v>21</v>
      </c>
      <c r="F469" s="208" t="s">
        <v>237</v>
      </c>
      <c r="G469" s="205"/>
      <c r="H469" s="209" t="s">
        <v>21</v>
      </c>
      <c r="I469" s="210"/>
      <c r="J469" s="205"/>
      <c r="K469" s="205"/>
      <c r="L469" s="211"/>
      <c r="M469" s="212"/>
      <c r="N469" s="213"/>
      <c r="O469" s="213"/>
      <c r="P469" s="213"/>
      <c r="Q469" s="213"/>
      <c r="R469" s="213"/>
      <c r="S469" s="213"/>
      <c r="T469" s="214"/>
      <c r="AT469" s="215" t="s">
        <v>145</v>
      </c>
      <c r="AU469" s="215" t="s">
        <v>80</v>
      </c>
      <c r="AV469" s="11" t="s">
        <v>76</v>
      </c>
      <c r="AW469" s="11" t="s">
        <v>35</v>
      </c>
      <c r="AX469" s="11" t="s">
        <v>71</v>
      </c>
      <c r="AY469" s="215" t="s">
        <v>137</v>
      </c>
    </row>
    <row r="470" spans="2:65" s="12" customFormat="1" ht="13.5">
      <c r="B470" s="216"/>
      <c r="C470" s="217"/>
      <c r="D470" s="206" t="s">
        <v>145</v>
      </c>
      <c r="E470" s="228" t="s">
        <v>21</v>
      </c>
      <c r="F470" s="229" t="s">
        <v>734</v>
      </c>
      <c r="G470" s="217"/>
      <c r="H470" s="230">
        <v>216.78</v>
      </c>
      <c r="I470" s="222"/>
      <c r="J470" s="217"/>
      <c r="K470" s="217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145</v>
      </c>
      <c r="AU470" s="227" t="s">
        <v>80</v>
      </c>
      <c r="AV470" s="12" t="s">
        <v>80</v>
      </c>
      <c r="AW470" s="12" t="s">
        <v>35</v>
      </c>
      <c r="AX470" s="12" t="s">
        <v>71</v>
      </c>
      <c r="AY470" s="227" t="s">
        <v>137</v>
      </c>
    </row>
    <row r="471" spans="2:65" s="12" customFormat="1" ht="13.5">
      <c r="B471" s="216"/>
      <c r="C471" s="217"/>
      <c r="D471" s="206" t="s">
        <v>145</v>
      </c>
      <c r="E471" s="228" t="s">
        <v>21</v>
      </c>
      <c r="F471" s="229" t="s">
        <v>735</v>
      </c>
      <c r="G471" s="217"/>
      <c r="H471" s="230">
        <v>74.39</v>
      </c>
      <c r="I471" s="222"/>
      <c r="J471" s="217"/>
      <c r="K471" s="217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145</v>
      </c>
      <c r="AU471" s="227" t="s">
        <v>80</v>
      </c>
      <c r="AV471" s="12" t="s">
        <v>80</v>
      </c>
      <c r="AW471" s="12" t="s">
        <v>35</v>
      </c>
      <c r="AX471" s="12" t="s">
        <v>71</v>
      </c>
      <c r="AY471" s="227" t="s">
        <v>137</v>
      </c>
    </row>
    <row r="472" spans="2:65" s="12" customFormat="1" ht="13.5">
      <c r="B472" s="216"/>
      <c r="C472" s="217"/>
      <c r="D472" s="206" t="s">
        <v>145</v>
      </c>
      <c r="E472" s="228" t="s">
        <v>21</v>
      </c>
      <c r="F472" s="229" t="s">
        <v>736</v>
      </c>
      <c r="G472" s="217"/>
      <c r="H472" s="230">
        <v>19.79</v>
      </c>
      <c r="I472" s="222"/>
      <c r="J472" s="217"/>
      <c r="K472" s="217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145</v>
      </c>
      <c r="AU472" s="227" t="s">
        <v>80</v>
      </c>
      <c r="AV472" s="12" t="s">
        <v>80</v>
      </c>
      <c r="AW472" s="12" t="s">
        <v>35</v>
      </c>
      <c r="AX472" s="12" t="s">
        <v>71</v>
      </c>
      <c r="AY472" s="227" t="s">
        <v>137</v>
      </c>
    </row>
    <row r="473" spans="2:65" s="12" customFormat="1" ht="13.5">
      <c r="B473" s="216"/>
      <c r="C473" s="217"/>
      <c r="D473" s="206" t="s">
        <v>145</v>
      </c>
      <c r="E473" s="228" t="s">
        <v>21</v>
      </c>
      <c r="F473" s="229" t="s">
        <v>737</v>
      </c>
      <c r="G473" s="217"/>
      <c r="H473" s="230">
        <v>10.029999999999999</v>
      </c>
      <c r="I473" s="222"/>
      <c r="J473" s="217"/>
      <c r="K473" s="217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145</v>
      </c>
      <c r="AU473" s="227" t="s">
        <v>80</v>
      </c>
      <c r="AV473" s="12" t="s">
        <v>80</v>
      </c>
      <c r="AW473" s="12" t="s">
        <v>35</v>
      </c>
      <c r="AX473" s="12" t="s">
        <v>71</v>
      </c>
      <c r="AY473" s="227" t="s">
        <v>137</v>
      </c>
    </row>
    <row r="474" spans="2:65" s="12" customFormat="1" ht="13.5">
      <c r="B474" s="216"/>
      <c r="C474" s="217"/>
      <c r="D474" s="206" t="s">
        <v>145</v>
      </c>
      <c r="E474" s="228" t="s">
        <v>21</v>
      </c>
      <c r="F474" s="229" t="s">
        <v>738</v>
      </c>
      <c r="G474" s="217"/>
      <c r="H474" s="230">
        <v>13.86</v>
      </c>
      <c r="I474" s="222"/>
      <c r="J474" s="217"/>
      <c r="K474" s="217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145</v>
      </c>
      <c r="AU474" s="227" t="s">
        <v>80</v>
      </c>
      <c r="AV474" s="12" t="s">
        <v>80</v>
      </c>
      <c r="AW474" s="12" t="s">
        <v>35</v>
      </c>
      <c r="AX474" s="12" t="s">
        <v>71</v>
      </c>
      <c r="AY474" s="227" t="s">
        <v>137</v>
      </c>
    </row>
    <row r="475" spans="2:65" s="12" customFormat="1" ht="13.5">
      <c r="B475" s="216"/>
      <c r="C475" s="217"/>
      <c r="D475" s="206" t="s">
        <v>145</v>
      </c>
      <c r="E475" s="228" t="s">
        <v>21</v>
      </c>
      <c r="F475" s="229" t="s">
        <v>739</v>
      </c>
      <c r="G475" s="217"/>
      <c r="H475" s="230">
        <v>7.47</v>
      </c>
      <c r="I475" s="222"/>
      <c r="J475" s="217"/>
      <c r="K475" s="217"/>
      <c r="L475" s="223"/>
      <c r="M475" s="224"/>
      <c r="N475" s="225"/>
      <c r="O475" s="225"/>
      <c r="P475" s="225"/>
      <c r="Q475" s="225"/>
      <c r="R475" s="225"/>
      <c r="S475" s="225"/>
      <c r="T475" s="226"/>
      <c r="AT475" s="227" t="s">
        <v>145</v>
      </c>
      <c r="AU475" s="227" t="s">
        <v>80</v>
      </c>
      <c r="AV475" s="12" t="s">
        <v>80</v>
      </c>
      <c r="AW475" s="12" t="s">
        <v>35</v>
      </c>
      <c r="AX475" s="12" t="s">
        <v>71</v>
      </c>
      <c r="AY475" s="227" t="s">
        <v>137</v>
      </c>
    </row>
    <row r="476" spans="2:65" s="12" customFormat="1" ht="13.5">
      <c r="B476" s="216"/>
      <c r="C476" s="217"/>
      <c r="D476" s="206" t="s">
        <v>145</v>
      </c>
      <c r="E476" s="228" t="s">
        <v>21</v>
      </c>
      <c r="F476" s="229" t="s">
        <v>740</v>
      </c>
      <c r="G476" s="217"/>
      <c r="H476" s="230">
        <v>25.893000000000001</v>
      </c>
      <c r="I476" s="222"/>
      <c r="J476" s="217"/>
      <c r="K476" s="217"/>
      <c r="L476" s="223"/>
      <c r="M476" s="224"/>
      <c r="N476" s="225"/>
      <c r="O476" s="225"/>
      <c r="P476" s="225"/>
      <c r="Q476" s="225"/>
      <c r="R476" s="225"/>
      <c r="S476" s="225"/>
      <c r="T476" s="226"/>
      <c r="AT476" s="227" t="s">
        <v>145</v>
      </c>
      <c r="AU476" s="227" t="s">
        <v>80</v>
      </c>
      <c r="AV476" s="12" t="s">
        <v>80</v>
      </c>
      <c r="AW476" s="12" t="s">
        <v>35</v>
      </c>
      <c r="AX476" s="12" t="s">
        <v>71</v>
      </c>
      <c r="AY476" s="227" t="s">
        <v>137</v>
      </c>
    </row>
    <row r="477" spans="2:65" s="13" customFormat="1" ht="13.5">
      <c r="B477" s="231"/>
      <c r="C477" s="232"/>
      <c r="D477" s="218" t="s">
        <v>145</v>
      </c>
      <c r="E477" s="233" t="s">
        <v>21</v>
      </c>
      <c r="F477" s="234" t="s">
        <v>164</v>
      </c>
      <c r="G477" s="232"/>
      <c r="H477" s="235">
        <v>368.21300000000002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AT477" s="241" t="s">
        <v>145</v>
      </c>
      <c r="AU477" s="241" t="s">
        <v>80</v>
      </c>
      <c r="AV477" s="13" t="s">
        <v>86</v>
      </c>
      <c r="AW477" s="13" t="s">
        <v>35</v>
      </c>
      <c r="AX477" s="13" t="s">
        <v>76</v>
      </c>
      <c r="AY477" s="241" t="s">
        <v>137</v>
      </c>
    </row>
    <row r="478" spans="2:65" s="1" customFormat="1" ht="22.5" customHeight="1">
      <c r="B478" s="40"/>
      <c r="C478" s="192" t="s">
        <v>741</v>
      </c>
      <c r="D478" s="192" t="s">
        <v>139</v>
      </c>
      <c r="E478" s="193" t="s">
        <v>742</v>
      </c>
      <c r="F478" s="194" t="s">
        <v>743</v>
      </c>
      <c r="G478" s="195" t="s">
        <v>142</v>
      </c>
      <c r="H478" s="196">
        <v>368.21300000000002</v>
      </c>
      <c r="I478" s="197"/>
      <c r="J478" s="198">
        <f>ROUND(I478*H478,2)</f>
        <v>0</v>
      </c>
      <c r="K478" s="194" t="s">
        <v>143</v>
      </c>
      <c r="L478" s="60"/>
      <c r="M478" s="199" t="s">
        <v>21</v>
      </c>
      <c r="N478" s="200" t="s">
        <v>42</v>
      </c>
      <c r="O478" s="41"/>
      <c r="P478" s="201">
        <f>O478*H478</f>
        <v>0</v>
      </c>
      <c r="Q478" s="201">
        <v>0</v>
      </c>
      <c r="R478" s="201">
        <f>Q478*H478</f>
        <v>0</v>
      </c>
      <c r="S478" s="201">
        <v>0</v>
      </c>
      <c r="T478" s="202">
        <f>S478*H478</f>
        <v>0</v>
      </c>
      <c r="AR478" s="23" t="s">
        <v>239</v>
      </c>
      <c r="AT478" s="23" t="s">
        <v>139</v>
      </c>
      <c r="AU478" s="23" t="s">
        <v>80</v>
      </c>
      <c r="AY478" s="23" t="s">
        <v>137</v>
      </c>
      <c r="BE478" s="203">
        <f>IF(N478="základní",J478,0)</f>
        <v>0</v>
      </c>
      <c r="BF478" s="203">
        <f>IF(N478="snížená",J478,0)</f>
        <v>0</v>
      </c>
      <c r="BG478" s="203">
        <f>IF(N478="zákl. přenesená",J478,0)</f>
        <v>0</v>
      </c>
      <c r="BH478" s="203">
        <f>IF(N478="sníž. přenesená",J478,0)</f>
        <v>0</v>
      </c>
      <c r="BI478" s="203">
        <f>IF(N478="nulová",J478,0)</f>
        <v>0</v>
      </c>
      <c r="BJ478" s="23" t="s">
        <v>76</v>
      </c>
      <c r="BK478" s="203">
        <f>ROUND(I478*H478,2)</f>
        <v>0</v>
      </c>
      <c r="BL478" s="23" t="s">
        <v>239</v>
      </c>
      <c r="BM478" s="23" t="s">
        <v>744</v>
      </c>
    </row>
    <row r="479" spans="2:65" s="12" customFormat="1" ht="13.5">
      <c r="B479" s="216"/>
      <c r="C479" s="217"/>
      <c r="D479" s="218" t="s">
        <v>145</v>
      </c>
      <c r="E479" s="219" t="s">
        <v>21</v>
      </c>
      <c r="F479" s="220" t="s">
        <v>745</v>
      </c>
      <c r="G479" s="217"/>
      <c r="H479" s="221">
        <v>368.21300000000002</v>
      </c>
      <c r="I479" s="222"/>
      <c r="J479" s="217"/>
      <c r="K479" s="217"/>
      <c r="L479" s="223"/>
      <c r="M479" s="224"/>
      <c r="N479" s="225"/>
      <c r="O479" s="225"/>
      <c r="P479" s="225"/>
      <c r="Q479" s="225"/>
      <c r="R479" s="225"/>
      <c r="S479" s="225"/>
      <c r="T479" s="226"/>
      <c r="AT479" s="227" t="s">
        <v>145</v>
      </c>
      <c r="AU479" s="227" t="s">
        <v>80</v>
      </c>
      <c r="AV479" s="12" t="s">
        <v>80</v>
      </c>
      <c r="AW479" s="12" t="s">
        <v>35</v>
      </c>
      <c r="AX479" s="12" t="s">
        <v>76</v>
      </c>
      <c r="AY479" s="227" t="s">
        <v>137</v>
      </c>
    </row>
    <row r="480" spans="2:65" s="1" customFormat="1" ht="22.5" customHeight="1">
      <c r="B480" s="40"/>
      <c r="C480" s="192" t="s">
        <v>746</v>
      </c>
      <c r="D480" s="192" t="s">
        <v>139</v>
      </c>
      <c r="E480" s="193" t="s">
        <v>747</v>
      </c>
      <c r="F480" s="194" t="s">
        <v>748</v>
      </c>
      <c r="G480" s="195" t="s">
        <v>142</v>
      </c>
      <c r="H480" s="196">
        <v>368.21300000000002</v>
      </c>
      <c r="I480" s="197"/>
      <c r="J480" s="198">
        <f>ROUND(I480*H480,2)</f>
        <v>0</v>
      </c>
      <c r="K480" s="194" t="s">
        <v>143</v>
      </c>
      <c r="L480" s="60"/>
      <c r="M480" s="199" t="s">
        <v>21</v>
      </c>
      <c r="N480" s="200" t="s">
        <v>42</v>
      </c>
      <c r="O480" s="41"/>
      <c r="P480" s="201">
        <f>O480*H480</f>
        <v>0</v>
      </c>
      <c r="Q480" s="201">
        <v>2.0000000000000001E-4</v>
      </c>
      <c r="R480" s="201">
        <f>Q480*H480</f>
        <v>7.3642600000000003E-2</v>
      </c>
      <c r="S480" s="201">
        <v>0</v>
      </c>
      <c r="T480" s="202">
        <f>S480*H480</f>
        <v>0</v>
      </c>
      <c r="AR480" s="23" t="s">
        <v>239</v>
      </c>
      <c r="AT480" s="23" t="s">
        <v>139</v>
      </c>
      <c r="AU480" s="23" t="s">
        <v>80</v>
      </c>
      <c r="AY480" s="23" t="s">
        <v>137</v>
      </c>
      <c r="BE480" s="203">
        <f>IF(N480="základní",J480,0)</f>
        <v>0</v>
      </c>
      <c r="BF480" s="203">
        <f>IF(N480="snížená",J480,0)</f>
        <v>0</v>
      </c>
      <c r="BG480" s="203">
        <f>IF(N480="zákl. přenesená",J480,0)</f>
        <v>0</v>
      </c>
      <c r="BH480" s="203">
        <f>IF(N480="sníž. přenesená",J480,0)</f>
        <v>0</v>
      </c>
      <c r="BI480" s="203">
        <f>IF(N480="nulová",J480,0)</f>
        <v>0</v>
      </c>
      <c r="BJ480" s="23" t="s">
        <v>76</v>
      </c>
      <c r="BK480" s="203">
        <f>ROUND(I480*H480,2)</f>
        <v>0</v>
      </c>
      <c r="BL480" s="23" t="s">
        <v>239</v>
      </c>
      <c r="BM480" s="23" t="s">
        <v>749</v>
      </c>
    </row>
    <row r="481" spans="2:65" s="12" customFormat="1" ht="13.5">
      <c r="B481" s="216"/>
      <c r="C481" s="217"/>
      <c r="D481" s="218" t="s">
        <v>145</v>
      </c>
      <c r="E481" s="219" t="s">
        <v>21</v>
      </c>
      <c r="F481" s="220" t="s">
        <v>745</v>
      </c>
      <c r="G481" s="217"/>
      <c r="H481" s="221">
        <v>368.21300000000002</v>
      </c>
      <c r="I481" s="222"/>
      <c r="J481" s="217"/>
      <c r="K481" s="217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145</v>
      </c>
      <c r="AU481" s="227" t="s">
        <v>80</v>
      </c>
      <c r="AV481" s="12" t="s">
        <v>80</v>
      </c>
      <c r="AW481" s="12" t="s">
        <v>35</v>
      </c>
      <c r="AX481" s="12" t="s">
        <v>76</v>
      </c>
      <c r="AY481" s="227" t="s">
        <v>137</v>
      </c>
    </row>
    <row r="482" spans="2:65" s="1" customFormat="1" ht="31.5" customHeight="1">
      <c r="B482" s="40"/>
      <c r="C482" s="192" t="s">
        <v>750</v>
      </c>
      <c r="D482" s="192" t="s">
        <v>139</v>
      </c>
      <c r="E482" s="193" t="s">
        <v>751</v>
      </c>
      <c r="F482" s="194" t="s">
        <v>752</v>
      </c>
      <c r="G482" s="195" t="s">
        <v>142</v>
      </c>
      <c r="H482" s="196">
        <v>340.95299999999997</v>
      </c>
      <c r="I482" s="197"/>
      <c r="J482" s="198">
        <f>ROUND(I482*H482,2)</f>
        <v>0</v>
      </c>
      <c r="K482" s="194" t="s">
        <v>143</v>
      </c>
      <c r="L482" s="60"/>
      <c r="M482" s="199" t="s">
        <v>21</v>
      </c>
      <c r="N482" s="200" t="s">
        <v>42</v>
      </c>
      <c r="O482" s="41"/>
      <c r="P482" s="201">
        <f>O482*H482</f>
        <v>0</v>
      </c>
      <c r="Q482" s="201">
        <v>2.9E-4</v>
      </c>
      <c r="R482" s="201">
        <f>Q482*H482</f>
        <v>9.8876369999999991E-2</v>
      </c>
      <c r="S482" s="201">
        <v>0</v>
      </c>
      <c r="T482" s="202">
        <f>S482*H482</f>
        <v>0</v>
      </c>
      <c r="AR482" s="23" t="s">
        <v>239</v>
      </c>
      <c r="AT482" s="23" t="s">
        <v>139</v>
      </c>
      <c r="AU482" s="23" t="s">
        <v>80</v>
      </c>
      <c r="AY482" s="23" t="s">
        <v>137</v>
      </c>
      <c r="BE482" s="203">
        <f>IF(N482="základní",J482,0)</f>
        <v>0</v>
      </c>
      <c r="BF482" s="203">
        <f>IF(N482="snížená",J482,0)</f>
        <v>0</v>
      </c>
      <c r="BG482" s="203">
        <f>IF(N482="zákl. přenesená",J482,0)</f>
        <v>0</v>
      </c>
      <c r="BH482" s="203">
        <f>IF(N482="sníž. přenesená",J482,0)</f>
        <v>0</v>
      </c>
      <c r="BI482" s="203">
        <f>IF(N482="nulová",J482,0)</f>
        <v>0</v>
      </c>
      <c r="BJ482" s="23" t="s">
        <v>76</v>
      </c>
      <c r="BK482" s="203">
        <f>ROUND(I482*H482,2)</f>
        <v>0</v>
      </c>
      <c r="BL482" s="23" t="s">
        <v>239</v>
      </c>
      <c r="BM482" s="23" t="s">
        <v>753</v>
      </c>
    </row>
    <row r="483" spans="2:65" s="11" customFormat="1" ht="13.5">
      <c r="B483" s="204"/>
      <c r="C483" s="205"/>
      <c r="D483" s="206" t="s">
        <v>145</v>
      </c>
      <c r="E483" s="207" t="s">
        <v>21</v>
      </c>
      <c r="F483" s="208" t="s">
        <v>237</v>
      </c>
      <c r="G483" s="205"/>
      <c r="H483" s="209" t="s">
        <v>21</v>
      </c>
      <c r="I483" s="210"/>
      <c r="J483" s="205"/>
      <c r="K483" s="205"/>
      <c r="L483" s="211"/>
      <c r="M483" s="212"/>
      <c r="N483" s="213"/>
      <c r="O483" s="213"/>
      <c r="P483" s="213"/>
      <c r="Q483" s="213"/>
      <c r="R483" s="213"/>
      <c r="S483" s="213"/>
      <c r="T483" s="214"/>
      <c r="AT483" s="215" t="s">
        <v>145</v>
      </c>
      <c r="AU483" s="215" t="s">
        <v>80</v>
      </c>
      <c r="AV483" s="11" t="s">
        <v>76</v>
      </c>
      <c r="AW483" s="11" t="s">
        <v>35</v>
      </c>
      <c r="AX483" s="11" t="s">
        <v>71</v>
      </c>
      <c r="AY483" s="215" t="s">
        <v>137</v>
      </c>
    </row>
    <row r="484" spans="2:65" s="12" customFormat="1" ht="13.5">
      <c r="B484" s="216"/>
      <c r="C484" s="217"/>
      <c r="D484" s="206" t="s">
        <v>145</v>
      </c>
      <c r="E484" s="228" t="s">
        <v>21</v>
      </c>
      <c r="F484" s="229" t="s">
        <v>734</v>
      </c>
      <c r="G484" s="217"/>
      <c r="H484" s="230">
        <v>216.78</v>
      </c>
      <c r="I484" s="222"/>
      <c r="J484" s="217"/>
      <c r="K484" s="217"/>
      <c r="L484" s="223"/>
      <c r="M484" s="224"/>
      <c r="N484" s="225"/>
      <c r="O484" s="225"/>
      <c r="P484" s="225"/>
      <c r="Q484" s="225"/>
      <c r="R484" s="225"/>
      <c r="S484" s="225"/>
      <c r="T484" s="226"/>
      <c r="AT484" s="227" t="s">
        <v>145</v>
      </c>
      <c r="AU484" s="227" t="s">
        <v>80</v>
      </c>
      <c r="AV484" s="12" t="s">
        <v>80</v>
      </c>
      <c r="AW484" s="12" t="s">
        <v>35</v>
      </c>
      <c r="AX484" s="12" t="s">
        <v>71</v>
      </c>
      <c r="AY484" s="227" t="s">
        <v>137</v>
      </c>
    </row>
    <row r="485" spans="2:65" s="12" customFormat="1" ht="13.5">
      <c r="B485" s="216"/>
      <c r="C485" s="217"/>
      <c r="D485" s="206" t="s">
        <v>145</v>
      </c>
      <c r="E485" s="228" t="s">
        <v>21</v>
      </c>
      <c r="F485" s="229" t="s">
        <v>735</v>
      </c>
      <c r="G485" s="217"/>
      <c r="H485" s="230">
        <v>74.39</v>
      </c>
      <c r="I485" s="222"/>
      <c r="J485" s="217"/>
      <c r="K485" s="217"/>
      <c r="L485" s="223"/>
      <c r="M485" s="224"/>
      <c r="N485" s="225"/>
      <c r="O485" s="225"/>
      <c r="P485" s="225"/>
      <c r="Q485" s="225"/>
      <c r="R485" s="225"/>
      <c r="S485" s="225"/>
      <c r="T485" s="226"/>
      <c r="AT485" s="227" t="s">
        <v>145</v>
      </c>
      <c r="AU485" s="227" t="s">
        <v>80</v>
      </c>
      <c r="AV485" s="12" t="s">
        <v>80</v>
      </c>
      <c r="AW485" s="12" t="s">
        <v>35</v>
      </c>
      <c r="AX485" s="12" t="s">
        <v>71</v>
      </c>
      <c r="AY485" s="227" t="s">
        <v>137</v>
      </c>
    </row>
    <row r="486" spans="2:65" s="12" customFormat="1" ht="13.5">
      <c r="B486" s="216"/>
      <c r="C486" s="217"/>
      <c r="D486" s="206" t="s">
        <v>145</v>
      </c>
      <c r="E486" s="228" t="s">
        <v>21</v>
      </c>
      <c r="F486" s="229" t="s">
        <v>737</v>
      </c>
      <c r="G486" s="217"/>
      <c r="H486" s="230">
        <v>10.029999999999999</v>
      </c>
      <c r="I486" s="222"/>
      <c r="J486" s="217"/>
      <c r="K486" s="217"/>
      <c r="L486" s="223"/>
      <c r="M486" s="224"/>
      <c r="N486" s="225"/>
      <c r="O486" s="225"/>
      <c r="P486" s="225"/>
      <c r="Q486" s="225"/>
      <c r="R486" s="225"/>
      <c r="S486" s="225"/>
      <c r="T486" s="226"/>
      <c r="AT486" s="227" t="s">
        <v>145</v>
      </c>
      <c r="AU486" s="227" t="s">
        <v>80</v>
      </c>
      <c r="AV486" s="12" t="s">
        <v>80</v>
      </c>
      <c r="AW486" s="12" t="s">
        <v>35</v>
      </c>
      <c r="AX486" s="12" t="s">
        <v>71</v>
      </c>
      <c r="AY486" s="227" t="s">
        <v>137</v>
      </c>
    </row>
    <row r="487" spans="2:65" s="12" customFormat="1" ht="13.5">
      <c r="B487" s="216"/>
      <c r="C487" s="217"/>
      <c r="D487" s="206" t="s">
        <v>145</v>
      </c>
      <c r="E487" s="228" t="s">
        <v>21</v>
      </c>
      <c r="F487" s="229" t="s">
        <v>738</v>
      </c>
      <c r="G487" s="217"/>
      <c r="H487" s="230">
        <v>13.86</v>
      </c>
      <c r="I487" s="222"/>
      <c r="J487" s="217"/>
      <c r="K487" s="217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145</v>
      </c>
      <c r="AU487" s="227" t="s">
        <v>80</v>
      </c>
      <c r="AV487" s="12" t="s">
        <v>80</v>
      </c>
      <c r="AW487" s="12" t="s">
        <v>35</v>
      </c>
      <c r="AX487" s="12" t="s">
        <v>71</v>
      </c>
      <c r="AY487" s="227" t="s">
        <v>137</v>
      </c>
    </row>
    <row r="488" spans="2:65" s="12" customFormat="1" ht="13.5">
      <c r="B488" s="216"/>
      <c r="C488" s="217"/>
      <c r="D488" s="206" t="s">
        <v>145</v>
      </c>
      <c r="E488" s="228" t="s">
        <v>21</v>
      </c>
      <c r="F488" s="229" t="s">
        <v>740</v>
      </c>
      <c r="G488" s="217"/>
      <c r="H488" s="230">
        <v>25.893000000000001</v>
      </c>
      <c r="I488" s="222"/>
      <c r="J488" s="217"/>
      <c r="K488" s="217"/>
      <c r="L488" s="223"/>
      <c r="M488" s="224"/>
      <c r="N488" s="225"/>
      <c r="O488" s="225"/>
      <c r="P488" s="225"/>
      <c r="Q488" s="225"/>
      <c r="R488" s="225"/>
      <c r="S488" s="225"/>
      <c r="T488" s="226"/>
      <c r="AT488" s="227" t="s">
        <v>145</v>
      </c>
      <c r="AU488" s="227" t="s">
        <v>80</v>
      </c>
      <c r="AV488" s="12" t="s">
        <v>80</v>
      </c>
      <c r="AW488" s="12" t="s">
        <v>35</v>
      </c>
      <c r="AX488" s="12" t="s">
        <v>71</v>
      </c>
      <c r="AY488" s="227" t="s">
        <v>137</v>
      </c>
    </row>
    <row r="489" spans="2:65" s="13" customFormat="1" ht="13.5">
      <c r="B489" s="231"/>
      <c r="C489" s="232"/>
      <c r="D489" s="218" t="s">
        <v>145</v>
      </c>
      <c r="E489" s="233" t="s">
        <v>21</v>
      </c>
      <c r="F489" s="234" t="s">
        <v>164</v>
      </c>
      <c r="G489" s="232"/>
      <c r="H489" s="235">
        <v>340.95299999999997</v>
      </c>
      <c r="I489" s="236"/>
      <c r="J489" s="232"/>
      <c r="K489" s="232"/>
      <c r="L489" s="237"/>
      <c r="M489" s="238"/>
      <c r="N489" s="239"/>
      <c r="O489" s="239"/>
      <c r="P489" s="239"/>
      <c r="Q489" s="239"/>
      <c r="R489" s="239"/>
      <c r="S489" s="239"/>
      <c r="T489" s="240"/>
      <c r="AT489" s="241" t="s">
        <v>145</v>
      </c>
      <c r="AU489" s="241" t="s">
        <v>80</v>
      </c>
      <c r="AV489" s="13" t="s">
        <v>86</v>
      </c>
      <c r="AW489" s="13" t="s">
        <v>35</v>
      </c>
      <c r="AX489" s="13" t="s">
        <v>76</v>
      </c>
      <c r="AY489" s="241" t="s">
        <v>137</v>
      </c>
    </row>
    <row r="490" spans="2:65" s="1" customFormat="1" ht="22.5" customHeight="1">
      <c r="B490" s="40"/>
      <c r="C490" s="192" t="s">
        <v>754</v>
      </c>
      <c r="D490" s="192" t="s">
        <v>139</v>
      </c>
      <c r="E490" s="193" t="s">
        <v>755</v>
      </c>
      <c r="F490" s="194" t="s">
        <v>756</v>
      </c>
      <c r="G490" s="195" t="s">
        <v>142</v>
      </c>
      <c r="H490" s="196">
        <v>27.26</v>
      </c>
      <c r="I490" s="197"/>
      <c r="J490" s="198">
        <f>ROUND(I490*H490,2)</f>
        <v>0</v>
      </c>
      <c r="K490" s="194" t="s">
        <v>143</v>
      </c>
      <c r="L490" s="60"/>
      <c r="M490" s="199" t="s">
        <v>21</v>
      </c>
      <c r="N490" s="200" t="s">
        <v>42</v>
      </c>
      <c r="O490" s="41"/>
      <c r="P490" s="201">
        <f>O490*H490</f>
        <v>0</v>
      </c>
      <c r="Q490" s="201">
        <v>2.7999999999999998E-4</v>
      </c>
      <c r="R490" s="201">
        <f>Q490*H490</f>
        <v>7.6327999999999995E-3</v>
      </c>
      <c r="S490" s="201">
        <v>0</v>
      </c>
      <c r="T490" s="202">
        <f>S490*H490</f>
        <v>0</v>
      </c>
      <c r="AR490" s="23" t="s">
        <v>239</v>
      </c>
      <c r="AT490" s="23" t="s">
        <v>139</v>
      </c>
      <c r="AU490" s="23" t="s">
        <v>80</v>
      </c>
      <c r="AY490" s="23" t="s">
        <v>137</v>
      </c>
      <c r="BE490" s="203">
        <f>IF(N490="základní",J490,0)</f>
        <v>0</v>
      </c>
      <c r="BF490" s="203">
        <f>IF(N490="snížená",J490,0)</f>
        <v>0</v>
      </c>
      <c r="BG490" s="203">
        <f>IF(N490="zákl. přenesená",J490,0)</f>
        <v>0</v>
      </c>
      <c r="BH490" s="203">
        <f>IF(N490="sníž. přenesená",J490,0)</f>
        <v>0</v>
      </c>
      <c r="BI490" s="203">
        <f>IF(N490="nulová",J490,0)</f>
        <v>0</v>
      </c>
      <c r="BJ490" s="23" t="s">
        <v>76</v>
      </c>
      <c r="BK490" s="203">
        <f>ROUND(I490*H490,2)</f>
        <v>0</v>
      </c>
      <c r="BL490" s="23" t="s">
        <v>239</v>
      </c>
      <c r="BM490" s="23" t="s">
        <v>757</v>
      </c>
    </row>
    <row r="491" spans="2:65" s="11" customFormat="1" ht="13.5">
      <c r="B491" s="204"/>
      <c r="C491" s="205"/>
      <c r="D491" s="206" t="s">
        <v>145</v>
      </c>
      <c r="E491" s="207" t="s">
        <v>21</v>
      </c>
      <c r="F491" s="208" t="s">
        <v>237</v>
      </c>
      <c r="G491" s="205"/>
      <c r="H491" s="209" t="s">
        <v>21</v>
      </c>
      <c r="I491" s="210"/>
      <c r="J491" s="205"/>
      <c r="K491" s="205"/>
      <c r="L491" s="211"/>
      <c r="M491" s="212"/>
      <c r="N491" s="213"/>
      <c r="O491" s="213"/>
      <c r="P491" s="213"/>
      <c r="Q491" s="213"/>
      <c r="R491" s="213"/>
      <c r="S491" s="213"/>
      <c r="T491" s="214"/>
      <c r="AT491" s="215" t="s">
        <v>145</v>
      </c>
      <c r="AU491" s="215" t="s">
        <v>80</v>
      </c>
      <c r="AV491" s="11" t="s">
        <v>76</v>
      </c>
      <c r="AW491" s="11" t="s">
        <v>35</v>
      </c>
      <c r="AX491" s="11" t="s">
        <v>71</v>
      </c>
      <c r="AY491" s="215" t="s">
        <v>137</v>
      </c>
    </row>
    <row r="492" spans="2:65" s="12" customFormat="1" ht="13.5">
      <c r="B492" s="216"/>
      <c r="C492" s="217"/>
      <c r="D492" s="206" t="s">
        <v>145</v>
      </c>
      <c r="E492" s="228" t="s">
        <v>21</v>
      </c>
      <c r="F492" s="229" t="s">
        <v>736</v>
      </c>
      <c r="G492" s="217"/>
      <c r="H492" s="230">
        <v>19.79</v>
      </c>
      <c r="I492" s="222"/>
      <c r="J492" s="217"/>
      <c r="K492" s="217"/>
      <c r="L492" s="223"/>
      <c r="M492" s="224"/>
      <c r="N492" s="225"/>
      <c r="O492" s="225"/>
      <c r="P492" s="225"/>
      <c r="Q492" s="225"/>
      <c r="R492" s="225"/>
      <c r="S492" s="225"/>
      <c r="T492" s="226"/>
      <c r="AT492" s="227" t="s">
        <v>145</v>
      </c>
      <c r="AU492" s="227" t="s">
        <v>80</v>
      </c>
      <c r="AV492" s="12" t="s">
        <v>80</v>
      </c>
      <c r="AW492" s="12" t="s">
        <v>35</v>
      </c>
      <c r="AX492" s="12" t="s">
        <v>71</v>
      </c>
      <c r="AY492" s="227" t="s">
        <v>137</v>
      </c>
    </row>
    <row r="493" spans="2:65" s="12" customFormat="1" ht="13.5">
      <c r="B493" s="216"/>
      <c r="C493" s="217"/>
      <c r="D493" s="206" t="s">
        <v>145</v>
      </c>
      <c r="E493" s="228" t="s">
        <v>21</v>
      </c>
      <c r="F493" s="229" t="s">
        <v>739</v>
      </c>
      <c r="G493" s="217"/>
      <c r="H493" s="230">
        <v>7.47</v>
      </c>
      <c r="I493" s="222"/>
      <c r="J493" s="217"/>
      <c r="K493" s="217"/>
      <c r="L493" s="223"/>
      <c r="M493" s="224"/>
      <c r="N493" s="225"/>
      <c r="O493" s="225"/>
      <c r="P493" s="225"/>
      <c r="Q493" s="225"/>
      <c r="R493" s="225"/>
      <c r="S493" s="225"/>
      <c r="T493" s="226"/>
      <c r="AT493" s="227" t="s">
        <v>145</v>
      </c>
      <c r="AU493" s="227" t="s">
        <v>80</v>
      </c>
      <c r="AV493" s="12" t="s">
        <v>80</v>
      </c>
      <c r="AW493" s="12" t="s">
        <v>35</v>
      </c>
      <c r="AX493" s="12" t="s">
        <v>71</v>
      </c>
      <c r="AY493" s="227" t="s">
        <v>137</v>
      </c>
    </row>
    <row r="494" spans="2:65" s="13" customFormat="1" ht="13.5">
      <c r="B494" s="231"/>
      <c r="C494" s="232"/>
      <c r="D494" s="206" t="s">
        <v>145</v>
      </c>
      <c r="E494" s="252" t="s">
        <v>21</v>
      </c>
      <c r="F494" s="253" t="s">
        <v>164</v>
      </c>
      <c r="G494" s="232"/>
      <c r="H494" s="254">
        <v>27.26</v>
      </c>
      <c r="I494" s="236"/>
      <c r="J494" s="232"/>
      <c r="K494" s="232"/>
      <c r="L494" s="237"/>
      <c r="M494" s="257"/>
      <c r="N494" s="258"/>
      <c r="O494" s="258"/>
      <c r="P494" s="258"/>
      <c r="Q494" s="258"/>
      <c r="R494" s="258"/>
      <c r="S494" s="258"/>
      <c r="T494" s="259"/>
      <c r="AT494" s="241" t="s">
        <v>145</v>
      </c>
      <c r="AU494" s="241" t="s">
        <v>80</v>
      </c>
      <c r="AV494" s="13" t="s">
        <v>86</v>
      </c>
      <c r="AW494" s="13" t="s">
        <v>35</v>
      </c>
      <c r="AX494" s="13" t="s">
        <v>76</v>
      </c>
      <c r="AY494" s="241" t="s">
        <v>137</v>
      </c>
    </row>
    <row r="495" spans="2:65" s="1" customFormat="1" ht="6.95" customHeight="1">
      <c r="B495" s="55"/>
      <c r="C495" s="56"/>
      <c r="D495" s="56"/>
      <c r="E495" s="56"/>
      <c r="F495" s="56"/>
      <c r="G495" s="56"/>
      <c r="H495" s="56"/>
      <c r="I495" s="138"/>
      <c r="J495" s="56"/>
      <c r="K495" s="56"/>
      <c r="L495" s="60"/>
    </row>
  </sheetData>
  <sheetProtection algorithmName="SHA-512" hashValue="3Kqr1GxXmUx7TyRxfdg1pz8VisVRouNpRW8KT7FFYqnOVmyBUxdziFIab+kgd4ob5sInt5bsIcuMcvvJO04x5Q==" saltValue="1/EKgYg5E1ezgwCDJ9EN3A==" spinCount="100000" sheet="1" objects="1" scenarios="1" formatCells="0" formatColumns="0" formatRows="0" sort="0" autoFilter="0"/>
  <autoFilter ref="C94:K494"/>
  <mergeCells count="9"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89</v>
      </c>
      <c r="G1" s="387" t="s">
        <v>90</v>
      </c>
      <c r="H1" s="387"/>
      <c r="I1" s="114"/>
      <c r="J1" s="113" t="s">
        <v>91</v>
      </c>
      <c r="K1" s="112" t="s">
        <v>92</v>
      </c>
      <c r="L1" s="113" t="s">
        <v>93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AT2" s="23" t="s">
        <v>82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94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0" t="str">
        <f>'Rekapitulace stavby'!K6</f>
        <v>Chrudim - rekonstrukce rozvodů ZTI a ÚT,čp.828,Městský park,SV část</v>
      </c>
      <c r="F7" s="381"/>
      <c r="G7" s="381"/>
      <c r="H7" s="381"/>
      <c r="I7" s="116"/>
      <c r="J7" s="28"/>
      <c r="K7" s="30"/>
    </row>
    <row r="8" spans="1:70" s="1" customFormat="1">
      <c r="B8" s="40"/>
      <c r="C8" s="41"/>
      <c r="D8" s="36" t="s">
        <v>95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2" t="s">
        <v>758</v>
      </c>
      <c r="F9" s="383"/>
      <c r="G9" s="383"/>
      <c r="H9" s="383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6. 2. 2018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9" t="s">
        <v>21</v>
      </c>
      <c r="F24" s="349"/>
      <c r="G24" s="349"/>
      <c r="H24" s="34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ROUND(SUM(BE78:BE81), 2)</f>
        <v>0</v>
      </c>
      <c r="G30" s="41"/>
      <c r="H30" s="41"/>
      <c r="I30" s="130">
        <v>0.21</v>
      </c>
      <c r="J30" s="129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ROUND(SUM(BF78:BF81), 2)</f>
        <v>0</v>
      </c>
      <c r="G31" s="41"/>
      <c r="H31" s="41"/>
      <c r="I31" s="130">
        <v>0.15</v>
      </c>
      <c r="J31" s="129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ROUND(SUM(BG78:BG81),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ROUND(SUM(BH78:BH81),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ROUND(SUM(BI78:BI81),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97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0" t="str">
        <f>E7</f>
        <v>Chrudim - rekonstrukce rozvodů ZTI a ÚT,čp.828,Městský park,SV část</v>
      </c>
      <c r="F45" s="381"/>
      <c r="G45" s="381"/>
      <c r="H45" s="381"/>
      <c r="I45" s="117"/>
      <c r="J45" s="41"/>
      <c r="K45" s="44"/>
    </row>
    <row r="46" spans="2:11" s="1" customFormat="1" ht="14.45" customHeight="1">
      <c r="B46" s="40"/>
      <c r="C46" s="36" t="s">
        <v>95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2" t="str">
        <f>E9</f>
        <v>2 - Zdravotechnika</v>
      </c>
      <c r="F47" s="383"/>
      <c r="G47" s="383"/>
      <c r="H47" s="383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Město Chrudim,Resselovo náměstí 77,Chrudim</v>
      </c>
      <c r="G51" s="41"/>
      <c r="H51" s="41"/>
      <c r="I51" s="118" t="s">
        <v>33</v>
      </c>
      <c r="J51" s="34" t="str">
        <f>E21</f>
        <v>CODE,s.r.o.,Na Vrtálně 84,Pardubice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98</v>
      </c>
      <c r="D54" s="131"/>
      <c r="E54" s="131"/>
      <c r="F54" s="131"/>
      <c r="G54" s="131"/>
      <c r="H54" s="131"/>
      <c r="I54" s="144"/>
      <c r="J54" s="145" t="s">
        <v>99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100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101</v>
      </c>
    </row>
    <row r="57" spans="2:47" s="7" customFormat="1" ht="24.95" customHeight="1">
      <c r="B57" s="148"/>
      <c r="C57" s="149"/>
      <c r="D57" s="150" t="s">
        <v>110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759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121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22.5" customHeight="1">
      <c r="B68" s="40"/>
      <c r="C68" s="62"/>
      <c r="D68" s="62"/>
      <c r="E68" s="384" t="str">
        <f>E7</f>
        <v>Chrudim - rekonstrukce rozvodů ZTI a ÚT,čp.828,Městský park,SV část</v>
      </c>
      <c r="F68" s="385"/>
      <c r="G68" s="385"/>
      <c r="H68" s="385"/>
      <c r="I68" s="162"/>
      <c r="J68" s="62"/>
      <c r="K68" s="62"/>
      <c r="L68" s="60"/>
    </row>
    <row r="69" spans="2:63" s="1" customFormat="1" ht="14.45" customHeight="1">
      <c r="B69" s="40"/>
      <c r="C69" s="64" t="s">
        <v>95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23.25" customHeight="1">
      <c r="B70" s="40"/>
      <c r="C70" s="62"/>
      <c r="D70" s="62"/>
      <c r="E70" s="360" t="str">
        <f>E9</f>
        <v>2 - Zdravotechnika</v>
      </c>
      <c r="F70" s="386"/>
      <c r="G70" s="386"/>
      <c r="H70" s="386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6. 2. 2018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>Město Chrudim,Resselovo náměstí 77,Chrudim</v>
      </c>
      <c r="G74" s="62"/>
      <c r="H74" s="62"/>
      <c r="I74" s="164" t="s">
        <v>33</v>
      </c>
      <c r="J74" s="163" t="str">
        <f>E21</f>
        <v>CODE,s.r.o.,Na Vrtálně 84,Pardubice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122</v>
      </c>
      <c r="D77" s="167" t="s">
        <v>56</v>
      </c>
      <c r="E77" s="167" t="s">
        <v>52</v>
      </c>
      <c r="F77" s="167" t="s">
        <v>123</v>
      </c>
      <c r="G77" s="167" t="s">
        <v>124</v>
      </c>
      <c r="H77" s="167" t="s">
        <v>125</v>
      </c>
      <c r="I77" s="168" t="s">
        <v>126</v>
      </c>
      <c r="J77" s="167" t="s">
        <v>99</v>
      </c>
      <c r="K77" s="169" t="s">
        <v>127</v>
      </c>
      <c r="L77" s="170"/>
      <c r="M77" s="80" t="s">
        <v>128</v>
      </c>
      <c r="N77" s="81" t="s">
        <v>41</v>
      </c>
      <c r="O77" s="81" t="s">
        <v>129</v>
      </c>
      <c r="P77" s="81" t="s">
        <v>130</v>
      </c>
      <c r="Q77" s="81" t="s">
        <v>131</v>
      </c>
      <c r="R77" s="81" t="s">
        <v>132</v>
      </c>
      <c r="S77" s="81" t="s">
        <v>133</v>
      </c>
      <c r="T77" s="82" t="s">
        <v>134</v>
      </c>
    </row>
    <row r="78" spans="2:63" s="1" customFormat="1" ht="29.25" customHeight="1">
      <c r="B78" s="40"/>
      <c r="C78" s="86" t="s">
        <v>100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70</v>
      </c>
      <c r="AU78" s="23" t="s">
        <v>101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70</v>
      </c>
      <c r="E79" s="178" t="s">
        <v>353</v>
      </c>
      <c r="F79" s="178" t="s">
        <v>354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70</v>
      </c>
      <c r="AU79" s="187" t="s">
        <v>71</v>
      </c>
      <c r="AY79" s="186" t="s">
        <v>137</v>
      </c>
      <c r="BK79" s="188">
        <f>BK80</f>
        <v>0</v>
      </c>
    </row>
    <row r="80" spans="2:63" s="10" customFormat="1" ht="19.899999999999999" customHeight="1">
      <c r="B80" s="175"/>
      <c r="C80" s="176"/>
      <c r="D80" s="189" t="s">
        <v>70</v>
      </c>
      <c r="E80" s="190" t="s">
        <v>760</v>
      </c>
      <c r="F80" s="190" t="s">
        <v>761</v>
      </c>
      <c r="G80" s="176"/>
      <c r="H80" s="176"/>
      <c r="I80" s="179"/>
      <c r="J80" s="191">
        <f>BK80</f>
        <v>0</v>
      </c>
      <c r="K80" s="176"/>
      <c r="L80" s="181"/>
      <c r="M80" s="182"/>
      <c r="N80" s="183"/>
      <c r="O80" s="183"/>
      <c r="P80" s="184">
        <f>P81</f>
        <v>0</v>
      </c>
      <c r="Q80" s="183"/>
      <c r="R80" s="184">
        <f>R81</f>
        <v>0</v>
      </c>
      <c r="S80" s="183"/>
      <c r="T80" s="185">
        <f>T81</f>
        <v>0</v>
      </c>
      <c r="AR80" s="186" t="s">
        <v>80</v>
      </c>
      <c r="AT80" s="187" t="s">
        <v>70</v>
      </c>
      <c r="AU80" s="187" t="s">
        <v>76</v>
      </c>
      <c r="AY80" s="186" t="s">
        <v>137</v>
      </c>
      <c r="BK80" s="188">
        <f>BK81</f>
        <v>0</v>
      </c>
    </row>
    <row r="81" spans="2:65" s="1" customFormat="1" ht="22.5" customHeight="1">
      <c r="B81" s="40"/>
      <c r="C81" s="192" t="s">
        <v>76</v>
      </c>
      <c r="D81" s="192" t="s">
        <v>139</v>
      </c>
      <c r="E81" s="193" t="s">
        <v>762</v>
      </c>
      <c r="F81" s="194" t="s">
        <v>763</v>
      </c>
      <c r="G81" s="195" t="s">
        <v>513</v>
      </c>
      <c r="H81" s="196">
        <v>1</v>
      </c>
      <c r="I81" s="197"/>
      <c r="J81" s="198">
        <f>ROUND(I81*H81,2)</f>
        <v>0</v>
      </c>
      <c r="K81" s="194" t="s">
        <v>21</v>
      </c>
      <c r="L81" s="60"/>
      <c r="M81" s="199" t="s">
        <v>21</v>
      </c>
      <c r="N81" s="260" t="s">
        <v>42</v>
      </c>
      <c r="O81" s="261"/>
      <c r="P81" s="262">
        <f>O81*H81</f>
        <v>0</v>
      </c>
      <c r="Q81" s="262">
        <v>0</v>
      </c>
      <c r="R81" s="262">
        <f>Q81*H81</f>
        <v>0</v>
      </c>
      <c r="S81" s="262">
        <v>0</v>
      </c>
      <c r="T81" s="263">
        <f>S81*H81</f>
        <v>0</v>
      </c>
      <c r="AR81" s="23" t="s">
        <v>239</v>
      </c>
      <c r="AT81" s="23" t="s">
        <v>139</v>
      </c>
      <c r="AU81" s="23" t="s">
        <v>80</v>
      </c>
      <c r="AY81" s="23" t="s">
        <v>137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3" t="s">
        <v>76</v>
      </c>
      <c r="BK81" s="203">
        <f>ROUND(I81*H81,2)</f>
        <v>0</v>
      </c>
      <c r="BL81" s="23" t="s">
        <v>239</v>
      </c>
      <c r="BM81" s="23" t="s">
        <v>764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38"/>
      <c r="J82" s="56"/>
      <c r="K82" s="56"/>
      <c r="L82" s="60"/>
    </row>
  </sheetData>
  <sheetProtection algorithmName="SHA-512" hashValue="t91IEy+On3ZDp1/wN+AhRRBYTMzgyVLp/xSsj2ZXgSpOk0xIXhrOCRxbSVNT081/F30H01q2Hbb7GK03ARc3GA==" saltValue="WNvmHkTzMMb20YkmT55ehA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89</v>
      </c>
      <c r="G1" s="387" t="s">
        <v>90</v>
      </c>
      <c r="H1" s="387"/>
      <c r="I1" s="114"/>
      <c r="J1" s="113" t="s">
        <v>91</v>
      </c>
      <c r="K1" s="112" t="s">
        <v>92</v>
      </c>
      <c r="L1" s="113" t="s">
        <v>93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94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0" t="str">
        <f>'Rekapitulace stavby'!K6</f>
        <v>Chrudim - rekonstrukce rozvodů ZTI a ÚT,čp.828,Městský park,SV část</v>
      </c>
      <c r="F7" s="381"/>
      <c r="G7" s="381"/>
      <c r="H7" s="381"/>
      <c r="I7" s="116"/>
      <c r="J7" s="28"/>
      <c r="K7" s="30"/>
    </row>
    <row r="8" spans="1:70" s="1" customFormat="1">
      <c r="B8" s="40"/>
      <c r="C8" s="41"/>
      <c r="D8" s="36" t="s">
        <v>95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2" t="s">
        <v>765</v>
      </c>
      <c r="F9" s="383"/>
      <c r="G9" s="383"/>
      <c r="H9" s="383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6. 2. 2018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9" t="s">
        <v>21</v>
      </c>
      <c r="F24" s="349"/>
      <c r="G24" s="349"/>
      <c r="H24" s="34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ROUND(SUM(BE78:BE81), 2)</f>
        <v>0</v>
      </c>
      <c r="G30" s="41"/>
      <c r="H30" s="41"/>
      <c r="I30" s="130">
        <v>0.21</v>
      </c>
      <c r="J30" s="129">
        <f>ROUND(ROUND((SUM(BE78:BE81)),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ROUND(SUM(BF78:BF81), 2)</f>
        <v>0</v>
      </c>
      <c r="G31" s="41"/>
      <c r="H31" s="41"/>
      <c r="I31" s="130">
        <v>0.15</v>
      </c>
      <c r="J31" s="129">
        <f>ROUND(ROUND((SUM(BF78:BF81)),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ROUND(SUM(BG78:BG81),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ROUND(SUM(BH78:BH81),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ROUND(SUM(BI78:BI81),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97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0" t="str">
        <f>E7</f>
        <v>Chrudim - rekonstrukce rozvodů ZTI a ÚT,čp.828,Městský park,SV část</v>
      </c>
      <c r="F45" s="381"/>
      <c r="G45" s="381"/>
      <c r="H45" s="381"/>
      <c r="I45" s="117"/>
      <c r="J45" s="41"/>
      <c r="K45" s="44"/>
    </row>
    <row r="46" spans="2:11" s="1" customFormat="1" ht="14.45" customHeight="1">
      <c r="B46" s="40"/>
      <c r="C46" s="36" t="s">
        <v>95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2" t="str">
        <f>E9</f>
        <v>3 - Topení</v>
      </c>
      <c r="F47" s="383"/>
      <c r="G47" s="383"/>
      <c r="H47" s="383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Město Chrudim,Resselovo náměstí 77,Chrudim</v>
      </c>
      <c r="G51" s="41"/>
      <c r="H51" s="41"/>
      <c r="I51" s="118" t="s">
        <v>33</v>
      </c>
      <c r="J51" s="34" t="str">
        <f>E21</f>
        <v>CODE,s.r.o.,Na Vrtálně 84,Pardubice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98</v>
      </c>
      <c r="D54" s="131"/>
      <c r="E54" s="131"/>
      <c r="F54" s="131"/>
      <c r="G54" s="131"/>
      <c r="H54" s="131"/>
      <c r="I54" s="144"/>
      <c r="J54" s="145" t="s">
        <v>99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100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101</v>
      </c>
    </row>
    <row r="57" spans="2:47" s="7" customFormat="1" ht="24.95" customHeight="1">
      <c r="B57" s="148"/>
      <c r="C57" s="149"/>
      <c r="D57" s="150" t="s">
        <v>110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766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121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22.5" customHeight="1">
      <c r="B68" s="40"/>
      <c r="C68" s="62"/>
      <c r="D68" s="62"/>
      <c r="E68" s="384" t="str">
        <f>E7</f>
        <v>Chrudim - rekonstrukce rozvodů ZTI a ÚT,čp.828,Městský park,SV část</v>
      </c>
      <c r="F68" s="385"/>
      <c r="G68" s="385"/>
      <c r="H68" s="385"/>
      <c r="I68" s="162"/>
      <c r="J68" s="62"/>
      <c r="K68" s="62"/>
      <c r="L68" s="60"/>
    </row>
    <row r="69" spans="2:63" s="1" customFormat="1" ht="14.45" customHeight="1">
      <c r="B69" s="40"/>
      <c r="C69" s="64" t="s">
        <v>95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23.25" customHeight="1">
      <c r="B70" s="40"/>
      <c r="C70" s="62"/>
      <c r="D70" s="62"/>
      <c r="E70" s="360" t="str">
        <f>E9</f>
        <v>3 - Topení</v>
      </c>
      <c r="F70" s="386"/>
      <c r="G70" s="386"/>
      <c r="H70" s="386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6. 2. 2018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>Město Chrudim,Resselovo náměstí 77,Chrudim</v>
      </c>
      <c r="G74" s="62"/>
      <c r="H74" s="62"/>
      <c r="I74" s="164" t="s">
        <v>33</v>
      </c>
      <c r="J74" s="163" t="str">
        <f>E21</f>
        <v>CODE,s.r.o.,Na Vrtálně 84,Pardubice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122</v>
      </c>
      <c r="D77" s="167" t="s">
        <v>56</v>
      </c>
      <c r="E77" s="167" t="s">
        <v>52</v>
      </c>
      <c r="F77" s="167" t="s">
        <v>123</v>
      </c>
      <c r="G77" s="167" t="s">
        <v>124</v>
      </c>
      <c r="H77" s="167" t="s">
        <v>125</v>
      </c>
      <c r="I77" s="168" t="s">
        <v>126</v>
      </c>
      <c r="J77" s="167" t="s">
        <v>99</v>
      </c>
      <c r="K77" s="169" t="s">
        <v>127</v>
      </c>
      <c r="L77" s="170"/>
      <c r="M77" s="80" t="s">
        <v>128</v>
      </c>
      <c r="N77" s="81" t="s">
        <v>41</v>
      </c>
      <c r="O77" s="81" t="s">
        <v>129</v>
      </c>
      <c r="P77" s="81" t="s">
        <v>130</v>
      </c>
      <c r="Q77" s="81" t="s">
        <v>131</v>
      </c>
      <c r="R77" s="81" t="s">
        <v>132</v>
      </c>
      <c r="S77" s="81" t="s">
        <v>133</v>
      </c>
      <c r="T77" s="82" t="s">
        <v>134</v>
      </c>
    </row>
    <row r="78" spans="2:63" s="1" customFormat="1" ht="29.25" customHeight="1">
      <c r="B78" s="40"/>
      <c r="C78" s="86" t="s">
        <v>100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70</v>
      </c>
      <c r="AU78" s="23" t="s">
        <v>101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70</v>
      </c>
      <c r="E79" s="178" t="s">
        <v>353</v>
      </c>
      <c r="F79" s="178" t="s">
        <v>354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70</v>
      </c>
      <c r="AU79" s="187" t="s">
        <v>71</v>
      </c>
      <c r="AY79" s="186" t="s">
        <v>137</v>
      </c>
      <c r="BK79" s="188">
        <f>BK80</f>
        <v>0</v>
      </c>
    </row>
    <row r="80" spans="2:63" s="10" customFormat="1" ht="19.899999999999999" customHeight="1">
      <c r="B80" s="175"/>
      <c r="C80" s="176"/>
      <c r="D80" s="189" t="s">
        <v>70</v>
      </c>
      <c r="E80" s="190" t="s">
        <v>767</v>
      </c>
      <c r="F80" s="190" t="s">
        <v>768</v>
      </c>
      <c r="G80" s="176"/>
      <c r="H80" s="176"/>
      <c r="I80" s="179"/>
      <c r="J80" s="191">
        <f>BK80</f>
        <v>0</v>
      </c>
      <c r="K80" s="176"/>
      <c r="L80" s="181"/>
      <c r="M80" s="182"/>
      <c r="N80" s="183"/>
      <c r="O80" s="183"/>
      <c r="P80" s="184">
        <f>P81</f>
        <v>0</v>
      </c>
      <c r="Q80" s="183"/>
      <c r="R80" s="184">
        <f>R81</f>
        <v>0</v>
      </c>
      <c r="S80" s="183"/>
      <c r="T80" s="185">
        <f>T81</f>
        <v>0</v>
      </c>
      <c r="AR80" s="186" t="s">
        <v>80</v>
      </c>
      <c r="AT80" s="187" t="s">
        <v>70</v>
      </c>
      <c r="AU80" s="187" t="s">
        <v>76</v>
      </c>
      <c r="AY80" s="186" t="s">
        <v>137</v>
      </c>
      <c r="BK80" s="188">
        <f>BK81</f>
        <v>0</v>
      </c>
    </row>
    <row r="81" spans="2:65" s="1" customFormat="1" ht="22.5" customHeight="1">
      <c r="B81" s="40"/>
      <c r="C81" s="192" t="s">
        <v>76</v>
      </c>
      <c r="D81" s="192" t="s">
        <v>139</v>
      </c>
      <c r="E81" s="193" t="s">
        <v>769</v>
      </c>
      <c r="F81" s="194" t="s">
        <v>770</v>
      </c>
      <c r="G81" s="195" t="s">
        <v>513</v>
      </c>
      <c r="H81" s="196">
        <v>1</v>
      </c>
      <c r="I81" s="197"/>
      <c r="J81" s="198">
        <f>ROUND(I81*H81,2)</f>
        <v>0</v>
      </c>
      <c r="K81" s="194" t="s">
        <v>21</v>
      </c>
      <c r="L81" s="60"/>
      <c r="M81" s="199" t="s">
        <v>21</v>
      </c>
      <c r="N81" s="260" t="s">
        <v>42</v>
      </c>
      <c r="O81" s="261"/>
      <c r="P81" s="262">
        <f>O81*H81</f>
        <v>0</v>
      </c>
      <c r="Q81" s="262">
        <v>0</v>
      </c>
      <c r="R81" s="262">
        <f>Q81*H81</f>
        <v>0</v>
      </c>
      <c r="S81" s="262">
        <v>0</v>
      </c>
      <c r="T81" s="263">
        <f>S81*H81</f>
        <v>0</v>
      </c>
      <c r="AR81" s="23" t="s">
        <v>239</v>
      </c>
      <c r="AT81" s="23" t="s">
        <v>139</v>
      </c>
      <c r="AU81" s="23" t="s">
        <v>80</v>
      </c>
      <c r="AY81" s="23" t="s">
        <v>137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3" t="s">
        <v>76</v>
      </c>
      <c r="BK81" s="203">
        <f>ROUND(I81*H81,2)</f>
        <v>0</v>
      </c>
      <c r="BL81" s="23" t="s">
        <v>239</v>
      </c>
      <c r="BM81" s="23" t="s">
        <v>771</v>
      </c>
    </row>
    <row r="82" spans="2:65" s="1" customFormat="1" ht="6.95" customHeight="1">
      <c r="B82" s="55"/>
      <c r="C82" s="56"/>
      <c r="D82" s="56"/>
      <c r="E82" s="56"/>
      <c r="F82" s="56"/>
      <c r="G82" s="56"/>
      <c r="H82" s="56"/>
      <c r="I82" s="138"/>
      <c r="J82" s="56"/>
      <c r="K82" s="56"/>
      <c r="L82" s="60"/>
    </row>
  </sheetData>
  <sheetProtection algorithmName="SHA-512" hashValue="L6V8Wi6IWf7E9SEcpQ2Wr4hmC6TTZdK9fVcA8F4IIGnj6bEEcsyST0+4XwfSuV6SNOEPGkNXpu1m3Gjo0K7zmg==" saltValue="0u56btIBzXsVZQSmYzsRtw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89</v>
      </c>
      <c r="G1" s="387" t="s">
        <v>90</v>
      </c>
      <c r="H1" s="387"/>
      <c r="I1" s="114"/>
      <c r="J1" s="113" t="s">
        <v>91</v>
      </c>
      <c r="K1" s="112" t="s">
        <v>92</v>
      </c>
      <c r="L1" s="113" t="s">
        <v>93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9"/>
      <c r="M2" s="379"/>
      <c r="N2" s="379"/>
      <c r="O2" s="379"/>
      <c r="P2" s="379"/>
      <c r="Q2" s="379"/>
      <c r="R2" s="379"/>
      <c r="S2" s="379"/>
      <c r="T2" s="379"/>
      <c r="U2" s="379"/>
      <c r="V2" s="379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94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0" t="str">
        <f>'Rekapitulace stavby'!K6</f>
        <v>Chrudim - rekonstrukce rozvodů ZTI a ÚT,čp.828,Městský park,SV část</v>
      </c>
      <c r="F7" s="381"/>
      <c r="G7" s="381"/>
      <c r="H7" s="381"/>
      <c r="I7" s="116"/>
      <c r="J7" s="28"/>
      <c r="K7" s="30"/>
    </row>
    <row r="8" spans="1:70" s="1" customFormat="1">
      <c r="B8" s="40"/>
      <c r="C8" s="41"/>
      <c r="D8" s="36" t="s">
        <v>95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2" t="s">
        <v>772</v>
      </c>
      <c r="F9" s="383"/>
      <c r="G9" s="383"/>
      <c r="H9" s="383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6. 2. 2018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9" t="s">
        <v>21</v>
      </c>
      <c r="F24" s="349"/>
      <c r="G24" s="349"/>
      <c r="H24" s="34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ROUND(SUM(BE81:BE96), 2)</f>
        <v>0</v>
      </c>
      <c r="G30" s="41"/>
      <c r="H30" s="41"/>
      <c r="I30" s="130">
        <v>0.21</v>
      </c>
      <c r="J30" s="129">
        <f>ROUND(ROUND((SUM(BE81:BE96)),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ROUND(SUM(BF81:BF96), 2)</f>
        <v>0</v>
      </c>
      <c r="G31" s="41"/>
      <c r="H31" s="41"/>
      <c r="I31" s="130">
        <v>0.15</v>
      </c>
      <c r="J31" s="129">
        <f>ROUND(ROUND((SUM(BF81:BF96)),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ROUND(SUM(BG81:BG96),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ROUND(SUM(BH81:BH96),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ROUND(SUM(BI81:BI96),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97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0" t="str">
        <f>E7</f>
        <v>Chrudim - rekonstrukce rozvodů ZTI a ÚT,čp.828,Městský park,SV část</v>
      </c>
      <c r="F45" s="381"/>
      <c r="G45" s="381"/>
      <c r="H45" s="381"/>
      <c r="I45" s="117"/>
      <c r="J45" s="41"/>
      <c r="K45" s="44"/>
    </row>
    <row r="46" spans="2:11" s="1" customFormat="1" ht="14.45" customHeight="1">
      <c r="B46" s="40"/>
      <c r="C46" s="36" t="s">
        <v>95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2" t="str">
        <f>E9</f>
        <v>4 - Vedlejší rozpočtové náklady</v>
      </c>
      <c r="F47" s="383"/>
      <c r="G47" s="383"/>
      <c r="H47" s="383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Město Chrudim,Resselovo náměstí 77,Chrudim</v>
      </c>
      <c r="G51" s="41"/>
      <c r="H51" s="41"/>
      <c r="I51" s="118" t="s">
        <v>33</v>
      </c>
      <c r="J51" s="34" t="str">
        <f>E21</f>
        <v>CODE,s.r.o.,Na Vrtálně 84,Pardubice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98</v>
      </c>
      <c r="D54" s="131"/>
      <c r="E54" s="131"/>
      <c r="F54" s="131"/>
      <c r="G54" s="131"/>
      <c r="H54" s="131"/>
      <c r="I54" s="144"/>
      <c r="J54" s="145" t="s">
        <v>99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100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101</v>
      </c>
    </row>
    <row r="57" spans="2:47" s="7" customFormat="1" ht="24.95" customHeight="1">
      <c r="B57" s="148"/>
      <c r="C57" s="149"/>
      <c r="D57" s="150" t="s">
        <v>773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774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899999999999999" customHeight="1">
      <c r="B59" s="155"/>
      <c r="C59" s="156"/>
      <c r="D59" s="157" t="s">
        <v>775</v>
      </c>
      <c r="E59" s="158"/>
      <c r="F59" s="158"/>
      <c r="G59" s="158"/>
      <c r="H59" s="158"/>
      <c r="I59" s="159"/>
      <c r="J59" s="160">
        <f>J87</f>
        <v>0</v>
      </c>
      <c r="K59" s="161"/>
    </row>
    <row r="60" spans="2:47" s="8" customFormat="1" ht="19.899999999999999" customHeight="1">
      <c r="B60" s="155"/>
      <c r="C60" s="156"/>
      <c r="D60" s="157" t="s">
        <v>776</v>
      </c>
      <c r="E60" s="158"/>
      <c r="F60" s="158"/>
      <c r="G60" s="158"/>
      <c r="H60" s="158"/>
      <c r="I60" s="159"/>
      <c r="J60" s="160">
        <f>J93</f>
        <v>0</v>
      </c>
      <c r="K60" s="161"/>
    </row>
    <row r="61" spans="2:47" s="8" customFormat="1" ht="19.899999999999999" customHeight="1">
      <c r="B61" s="155"/>
      <c r="C61" s="156"/>
      <c r="D61" s="157" t="s">
        <v>777</v>
      </c>
      <c r="E61" s="158"/>
      <c r="F61" s="158"/>
      <c r="G61" s="158"/>
      <c r="H61" s="158"/>
      <c r="I61" s="159"/>
      <c r="J61" s="160">
        <f>J95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121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22.5" customHeight="1">
      <c r="B71" s="40"/>
      <c r="C71" s="62"/>
      <c r="D71" s="62"/>
      <c r="E71" s="384" t="str">
        <f>E7</f>
        <v>Chrudim - rekonstrukce rozvodů ZTI a ÚT,čp.828,Městský park,SV část</v>
      </c>
      <c r="F71" s="385"/>
      <c r="G71" s="385"/>
      <c r="H71" s="385"/>
      <c r="I71" s="162"/>
      <c r="J71" s="62"/>
      <c r="K71" s="62"/>
      <c r="L71" s="60"/>
    </row>
    <row r="72" spans="2:20" s="1" customFormat="1" ht="14.45" customHeight="1">
      <c r="B72" s="40"/>
      <c r="C72" s="64" t="s">
        <v>95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23.25" customHeight="1">
      <c r="B73" s="40"/>
      <c r="C73" s="62"/>
      <c r="D73" s="62"/>
      <c r="E73" s="360" t="str">
        <f>E9</f>
        <v>4 - Vedlejší rozpočtové náklady</v>
      </c>
      <c r="F73" s="386"/>
      <c r="G73" s="386"/>
      <c r="H73" s="386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 xml:space="preserve"> </v>
      </c>
      <c r="G75" s="62"/>
      <c r="H75" s="62"/>
      <c r="I75" s="164" t="s">
        <v>25</v>
      </c>
      <c r="J75" s="72" t="str">
        <f>IF(J12="","",J12)</f>
        <v>6. 2. 2018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>
      <c r="B77" s="40"/>
      <c r="C77" s="64" t="s">
        <v>27</v>
      </c>
      <c r="D77" s="62"/>
      <c r="E77" s="62"/>
      <c r="F77" s="163" t="str">
        <f>E15</f>
        <v>Město Chrudim,Resselovo náměstí 77,Chrudim</v>
      </c>
      <c r="G77" s="62"/>
      <c r="H77" s="62"/>
      <c r="I77" s="164" t="s">
        <v>33</v>
      </c>
      <c r="J77" s="163" t="str">
        <f>E21</f>
        <v>CODE,s.r.o.,Na Vrtálně 84,Pardubice</v>
      </c>
      <c r="K77" s="62"/>
      <c r="L77" s="60"/>
    </row>
    <row r="78" spans="2:20" s="1" customFormat="1" ht="14.45" customHeight="1">
      <c r="B78" s="40"/>
      <c r="C78" s="64" t="s">
        <v>31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122</v>
      </c>
      <c r="D80" s="167" t="s">
        <v>56</v>
      </c>
      <c r="E80" s="167" t="s">
        <v>52</v>
      </c>
      <c r="F80" s="167" t="s">
        <v>123</v>
      </c>
      <c r="G80" s="167" t="s">
        <v>124</v>
      </c>
      <c r="H80" s="167" t="s">
        <v>125</v>
      </c>
      <c r="I80" s="168" t="s">
        <v>126</v>
      </c>
      <c r="J80" s="167" t="s">
        <v>99</v>
      </c>
      <c r="K80" s="169" t="s">
        <v>127</v>
      </c>
      <c r="L80" s="170"/>
      <c r="M80" s="80" t="s">
        <v>128</v>
      </c>
      <c r="N80" s="81" t="s">
        <v>41</v>
      </c>
      <c r="O80" s="81" t="s">
        <v>129</v>
      </c>
      <c r="P80" s="81" t="s">
        <v>130</v>
      </c>
      <c r="Q80" s="81" t="s">
        <v>131</v>
      </c>
      <c r="R80" s="81" t="s">
        <v>132</v>
      </c>
      <c r="S80" s="81" t="s">
        <v>133</v>
      </c>
      <c r="T80" s="82" t="s">
        <v>134</v>
      </c>
    </row>
    <row r="81" spans="2:65" s="1" customFormat="1" ht="29.25" customHeight="1">
      <c r="B81" s="40"/>
      <c r="C81" s="86" t="s">
        <v>100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70</v>
      </c>
      <c r="AU81" s="23" t="s">
        <v>101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70</v>
      </c>
      <c r="E82" s="178" t="s">
        <v>778</v>
      </c>
      <c r="F82" s="178" t="s">
        <v>87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P83+P87+P93+P95</f>
        <v>0</v>
      </c>
      <c r="Q82" s="183"/>
      <c r="R82" s="184">
        <f>R83+R87+R93+R95</f>
        <v>0</v>
      </c>
      <c r="S82" s="183"/>
      <c r="T82" s="185">
        <f>T83+T87+T93+T95</f>
        <v>0</v>
      </c>
      <c r="AR82" s="186" t="s">
        <v>171</v>
      </c>
      <c r="AT82" s="187" t="s">
        <v>70</v>
      </c>
      <c r="AU82" s="187" t="s">
        <v>71</v>
      </c>
      <c r="AY82" s="186" t="s">
        <v>137</v>
      </c>
      <c r="BK82" s="188">
        <f>BK83+BK87+BK93+BK95</f>
        <v>0</v>
      </c>
    </row>
    <row r="83" spans="2:65" s="10" customFormat="1" ht="19.899999999999999" customHeight="1">
      <c r="B83" s="175"/>
      <c r="C83" s="176"/>
      <c r="D83" s="189" t="s">
        <v>70</v>
      </c>
      <c r="E83" s="190" t="s">
        <v>779</v>
      </c>
      <c r="F83" s="190" t="s">
        <v>780</v>
      </c>
      <c r="G83" s="176"/>
      <c r="H83" s="176"/>
      <c r="I83" s="179"/>
      <c r="J83" s="191">
        <f>BK83</f>
        <v>0</v>
      </c>
      <c r="K83" s="176"/>
      <c r="L83" s="181"/>
      <c r="M83" s="182"/>
      <c r="N83" s="183"/>
      <c r="O83" s="183"/>
      <c r="P83" s="184">
        <f>SUM(P84:P86)</f>
        <v>0</v>
      </c>
      <c r="Q83" s="183"/>
      <c r="R83" s="184">
        <f>SUM(R84:R86)</f>
        <v>0</v>
      </c>
      <c r="S83" s="183"/>
      <c r="T83" s="185">
        <f>SUM(T84:T86)</f>
        <v>0</v>
      </c>
      <c r="AR83" s="186" t="s">
        <v>171</v>
      </c>
      <c r="AT83" s="187" t="s">
        <v>70</v>
      </c>
      <c r="AU83" s="187" t="s">
        <v>76</v>
      </c>
      <c r="AY83" s="186" t="s">
        <v>137</v>
      </c>
      <c r="BK83" s="188">
        <f>SUM(BK84:BK86)</f>
        <v>0</v>
      </c>
    </row>
    <row r="84" spans="2:65" s="1" customFormat="1" ht="22.5" customHeight="1">
      <c r="B84" s="40"/>
      <c r="C84" s="192" t="s">
        <v>76</v>
      </c>
      <c r="D84" s="192" t="s">
        <v>139</v>
      </c>
      <c r="E84" s="193" t="s">
        <v>781</v>
      </c>
      <c r="F84" s="194" t="s">
        <v>782</v>
      </c>
      <c r="G84" s="195" t="s">
        <v>783</v>
      </c>
      <c r="H84" s="196">
        <v>1</v>
      </c>
      <c r="I84" s="197"/>
      <c r="J84" s="198">
        <f>ROUND(I84*H84,2)</f>
        <v>0</v>
      </c>
      <c r="K84" s="194" t="s">
        <v>609</v>
      </c>
      <c r="L84" s="60"/>
      <c r="M84" s="199" t="s">
        <v>21</v>
      </c>
      <c r="N84" s="200" t="s">
        <v>42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784</v>
      </c>
      <c r="AT84" s="23" t="s">
        <v>139</v>
      </c>
      <c r="AU84" s="23" t="s">
        <v>80</v>
      </c>
      <c r="AY84" s="23" t="s">
        <v>137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76</v>
      </c>
      <c r="BK84" s="203">
        <f>ROUND(I84*H84,2)</f>
        <v>0</v>
      </c>
      <c r="BL84" s="23" t="s">
        <v>784</v>
      </c>
      <c r="BM84" s="23" t="s">
        <v>785</v>
      </c>
    </row>
    <row r="85" spans="2:65" s="1" customFormat="1" ht="22.5" customHeight="1">
      <c r="B85" s="40"/>
      <c r="C85" s="192" t="s">
        <v>80</v>
      </c>
      <c r="D85" s="192" t="s">
        <v>139</v>
      </c>
      <c r="E85" s="193" t="s">
        <v>786</v>
      </c>
      <c r="F85" s="194" t="s">
        <v>787</v>
      </c>
      <c r="G85" s="195" t="s">
        <v>783</v>
      </c>
      <c r="H85" s="196">
        <v>1</v>
      </c>
      <c r="I85" s="197"/>
      <c r="J85" s="198">
        <f>ROUND(I85*H85,2)</f>
        <v>0</v>
      </c>
      <c r="K85" s="194" t="s">
        <v>609</v>
      </c>
      <c r="L85" s="60"/>
      <c r="M85" s="199" t="s">
        <v>21</v>
      </c>
      <c r="N85" s="200" t="s">
        <v>42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784</v>
      </c>
      <c r="AT85" s="23" t="s">
        <v>139</v>
      </c>
      <c r="AU85" s="23" t="s">
        <v>80</v>
      </c>
      <c r="AY85" s="23" t="s">
        <v>137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76</v>
      </c>
      <c r="BK85" s="203">
        <f>ROUND(I85*H85,2)</f>
        <v>0</v>
      </c>
      <c r="BL85" s="23" t="s">
        <v>784</v>
      </c>
      <c r="BM85" s="23" t="s">
        <v>788</v>
      </c>
    </row>
    <row r="86" spans="2:65" s="1" customFormat="1" ht="22.5" customHeight="1">
      <c r="B86" s="40"/>
      <c r="C86" s="192" t="s">
        <v>83</v>
      </c>
      <c r="D86" s="192" t="s">
        <v>139</v>
      </c>
      <c r="E86" s="193" t="s">
        <v>789</v>
      </c>
      <c r="F86" s="194" t="s">
        <v>790</v>
      </c>
      <c r="G86" s="195" t="s">
        <v>783</v>
      </c>
      <c r="H86" s="196">
        <v>1</v>
      </c>
      <c r="I86" s="197"/>
      <c r="J86" s="198">
        <f>ROUND(I86*H86,2)</f>
        <v>0</v>
      </c>
      <c r="K86" s="194" t="s">
        <v>609</v>
      </c>
      <c r="L86" s="60"/>
      <c r="M86" s="199" t="s">
        <v>21</v>
      </c>
      <c r="N86" s="200" t="s">
        <v>42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784</v>
      </c>
      <c r="AT86" s="23" t="s">
        <v>139</v>
      </c>
      <c r="AU86" s="23" t="s">
        <v>80</v>
      </c>
      <c r="AY86" s="23" t="s">
        <v>137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76</v>
      </c>
      <c r="BK86" s="203">
        <f>ROUND(I86*H86,2)</f>
        <v>0</v>
      </c>
      <c r="BL86" s="23" t="s">
        <v>784</v>
      </c>
      <c r="BM86" s="23" t="s">
        <v>791</v>
      </c>
    </row>
    <row r="87" spans="2:65" s="10" customFormat="1" ht="29.85" customHeight="1">
      <c r="B87" s="175"/>
      <c r="C87" s="176"/>
      <c r="D87" s="189" t="s">
        <v>70</v>
      </c>
      <c r="E87" s="190" t="s">
        <v>792</v>
      </c>
      <c r="F87" s="190" t="s">
        <v>793</v>
      </c>
      <c r="G87" s="176"/>
      <c r="H87" s="176"/>
      <c r="I87" s="179"/>
      <c r="J87" s="191">
        <f>BK87</f>
        <v>0</v>
      </c>
      <c r="K87" s="176"/>
      <c r="L87" s="181"/>
      <c r="M87" s="182"/>
      <c r="N87" s="183"/>
      <c r="O87" s="183"/>
      <c r="P87" s="184">
        <f>SUM(P88:P92)</f>
        <v>0</v>
      </c>
      <c r="Q87" s="183"/>
      <c r="R87" s="184">
        <f>SUM(R88:R92)</f>
        <v>0</v>
      </c>
      <c r="S87" s="183"/>
      <c r="T87" s="185">
        <f>SUM(T88:T92)</f>
        <v>0</v>
      </c>
      <c r="AR87" s="186" t="s">
        <v>171</v>
      </c>
      <c r="AT87" s="187" t="s">
        <v>70</v>
      </c>
      <c r="AU87" s="187" t="s">
        <v>76</v>
      </c>
      <c r="AY87" s="186" t="s">
        <v>137</v>
      </c>
      <c r="BK87" s="188">
        <f>SUM(BK88:BK92)</f>
        <v>0</v>
      </c>
    </row>
    <row r="88" spans="2:65" s="1" customFormat="1" ht="22.5" customHeight="1">
      <c r="B88" s="40"/>
      <c r="C88" s="192" t="s">
        <v>86</v>
      </c>
      <c r="D88" s="192" t="s">
        <v>139</v>
      </c>
      <c r="E88" s="193" t="s">
        <v>794</v>
      </c>
      <c r="F88" s="194" t="s">
        <v>795</v>
      </c>
      <c r="G88" s="195" t="s">
        <v>783</v>
      </c>
      <c r="H88" s="196">
        <v>1</v>
      </c>
      <c r="I88" s="197"/>
      <c r="J88" s="198">
        <f>ROUND(I88*H88,2)</f>
        <v>0</v>
      </c>
      <c r="K88" s="194" t="s">
        <v>609</v>
      </c>
      <c r="L88" s="60"/>
      <c r="M88" s="199" t="s">
        <v>21</v>
      </c>
      <c r="N88" s="200" t="s">
        <v>42</v>
      </c>
      <c r="O88" s="41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784</v>
      </c>
      <c r="AT88" s="23" t="s">
        <v>139</v>
      </c>
      <c r="AU88" s="23" t="s">
        <v>80</v>
      </c>
      <c r="AY88" s="23" t="s">
        <v>137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76</v>
      </c>
      <c r="BK88" s="203">
        <f>ROUND(I88*H88,2)</f>
        <v>0</v>
      </c>
      <c r="BL88" s="23" t="s">
        <v>784</v>
      </c>
      <c r="BM88" s="23" t="s">
        <v>796</v>
      </c>
    </row>
    <row r="89" spans="2:65" s="1" customFormat="1" ht="22.5" customHeight="1">
      <c r="B89" s="40"/>
      <c r="C89" s="192" t="s">
        <v>171</v>
      </c>
      <c r="D89" s="192" t="s">
        <v>139</v>
      </c>
      <c r="E89" s="193" t="s">
        <v>797</v>
      </c>
      <c r="F89" s="194" t="s">
        <v>798</v>
      </c>
      <c r="G89" s="195" t="s">
        <v>783</v>
      </c>
      <c r="H89" s="196">
        <v>1</v>
      </c>
      <c r="I89" s="197"/>
      <c r="J89" s="198">
        <f>ROUND(I89*H89,2)</f>
        <v>0</v>
      </c>
      <c r="K89" s="194" t="s">
        <v>609</v>
      </c>
      <c r="L89" s="60"/>
      <c r="M89" s="199" t="s">
        <v>21</v>
      </c>
      <c r="N89" s="200" t="s">
        <v>42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784</v>
      </c>
      <c r="AT89" s="23" t="s">
        <v>139</v>
      </c>
      <c r="AU89" s="23" t="s">
        <v>80</v>
      </c>
      <c r="AY89" s="23" t="s">
        <v>137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76</v>
      </c>
      <c r="BK89" s="203">
        <f>ROUND(I89*H89,2)</f>
        <v>0</v>
      </c>
      <c r="BL89" s="23" t="s">
        <v>784</v>
      </c>
      <c r="BM89" s="23" t="s">
        <v>799</v>
      </c>
    </row>
    <row r="90" spans="2:65" s="1" customFormat="1" ht="22.5" customHeight="1">
      <c r="B90" s="40"/>
      <c r="C90" s="192" t="s">
        <v>178</v>
      </c>
      <c r="D90" s="192" t="s">
        <v>139</v>
      </c>
      <c r="E90" s="193" t="s">
        <v>800</v>
      </c>
      <c r="F90" s="194" t="s">
        <v>801</v>
      </c>
      <c r="G90" s="195" t="s">
        <v>783</v>
      </c>
      <c r="H90" s="196">
        <v>1</v>
      </c>
      <c r="I90" s="197"/>
      <c r="J90" s="198">
        <f>ROUND(I90*H90,2)</f>
        <v>0</v>
      </c>
      <c r="K90" s="194" t="s">
        <v>609</v>
      </c>
      <c r="L90" s="60"/>
      <c r="M90" s="199" t="s">
        <v>21</v>
      </c>
      <c r="N90" s="200" t="s">
        <v>42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784</v>
      </c>
      <c r="AT90" s="23" t="s">
        <v>139</v>
      </c>
      <c r="AU90" s="23" t="s">
        <v>80</v>
      </c>
      <c r="AY90" s="23" t="s">
        <v>137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76</v>
      </c>
      <c r="BK90" s="203">
        <f>ROUND(I90*H90,2)</f>
        <v>0</v>
      </c>
      <c r="BL90" s="23" t="s">
        <v>784</v>
      </c>
      <c r="BM90" s="23" t="s">
        <v>802</v>
      </c>
    </row>
    <row r="91" spans="2:65" s="1" customFormat="1" ht="22.5" customHeight="1">
      <c r="B91" s="40"/>
      <c r="C91" s="192" t="s">
        <v>184</v>
      </c>
      <c r="D91" s="192" t="s">
        <v>139</v>
      </c>
      <c r="E91" s="193" t="s">
        <v>803</v>
      </c>
      <c r="F91" s="194" t="s">
        <v>804</v>
      </c>
      <c r="G91" s="195" t="s">
        <v>783</v>
      </c>
      <c r="H91" s="196">
        <v>1</v>
      </c>
      <c r="I91" s="197"/>
      <c r="J91" s="198">
        <f>ROUND(I91*H91,2)</f>
        <v>0</v>
      </c>
      <c r="K91" s="194" t="s">
        <v>609</v>
      </c>
      <c r="L91" s="60"/>
      <c r="M91" s="199" t="s">
        <v>21</v>
      </c>
      <c r="N91" s="200" t="s">
        <v>42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784</v>
      </c>
      <c r="AT91" s="23" t="s">
        <v>139</v>
      </c>
      <c r="AU91" s="23" t="s">
        <v>80</v>
      </c>
      <c r="AY91" s="23" t="s">
        <v>137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76</v>
      </c>
      <c r="BK91" s="203">
        <f>ROUND(I91*H91,2)</f>
        <v>0</v>
      </c>
      <c r="BL91" s="23" t="s">
        <v>784</v>
      </c>
      <c r="BM91" s="23" t="s">
        <v>805</v>
      </c>
    </row>
    <row r="92" spans="2:65" s="1" customFormat="1" ht="22.5" customHeight="1">
      <c r="B92" s="40"/>
      <c r="C92" s="192" t="s">
        <v>188</v>
      </c>
      <c r="D92" s="192" t="s">
        <v>139</v>
      </c>
      <c r="E92" s="193" t="s">
        <v>806</v>
      </c>
      <c r="F92" s="194" t="s">
        <v>807</v>
      </c>
      <c r="G92" s="195" t="s">
        <v>783</v>
      </c>
      <c r="H92" s="196">
        <v>1</v>
      </c>
      <c r="I92" s="197"/>
      <c r="J92" s="198">
        <f>ROUND(I92*H92,2)</f>
        <v>0</v>
      </c>
      <c r="K92" s="194" t="s">
        <v>609</v>
      </c>
      <c r="L92" s="60"/>
      <c r="M92" s="199" t="s">
        <v>21</v>
      </c>
      <c r="N92" s="200" t="s">
        <v>42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784</v>
      </c>
      <c r="AT92" s="23" t="s">
        <v>139</v>
      </c>
      <c r="AU92" s="23" t="s">
        <v>80</v>
      </c>
      <c r="AY92" s="23" t="s">
        <v>137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76</v>
      </c>
      <c r="BK92" s="203">
        <f>ROUND(I92*H92,2)</f>
        <v>0</v>
      </c>
      <c r="BL92" s="23" t="s">
        <v>784</v>
      </c>
      <c r="BM92" s="23" t="s">
        <v>808</v>
      </c>
    </row>
    <row r="93" spans="2:65" s="10" customFormat="1" ht="29.85" customHeight="1">
      <c r="B93" s="175"/>
      <c r="C93" s="176"/>
      <c r="D93" s="189" t="s">
        <v>70</v>
      </c>
      <c r="E93" s="190" t="s">
        <v>809</v>
      </c>
      <c r="F93" s="190" t="s">
        <v>810</v>
      </c>
      <c r="G93" s="176"/>
      <c r="H93" s="176"/>
      <c r="I93" s="179"/>
      <c r="J93" s="191">
        <f>BK93</f>
        <v>0</v>
      </c>
      <c r="K93" s="176"/>
      <c r="L93" s="181"/>
      <c r="M93" s="182"/>
      <c r="N93" s="183"/>
      <c r="O93" s="183"/>
      <c r="P93" s="184">
        <f>P94</f>
        <v>0</v>
      </c>
      <c r="Q93" s="183"/>
      <c r="R93" s="184">
        <f>R94</f>
        <v>0</v>
      </c>
      <c r="S93" s="183"/>
      <c r="T93" s="185">
        <f>T94</f>
        <v>0</v>
      </c>
      <c r="AR93" s="186" t="s">
        <v>171</v>
      </c>
      <c r="AT93" s="187" t="s">
        <v>70</v>
      </c>
      <c r="AU93" s="187" t="s">
        <v>76</v>
      </c>
      <c r="AY93" s="186" t="s">
        <v>137</v>
      </c>
      <c r="BK93" s="188">
        <f>BK94</f>
        <v>0</v>
      </c>
    </row>
    <row r="94" spans="2:65" s="1" customFormat="1" ht="22.5" customHeight="1">
      <c r="B94" s="40"/>
      <c r="C94" s="192" t="s">
        <v>201</v>
      </c>
      <c r="D94" s="192" t="s">
        <v>139</v>
      </c>
      <c r="E94" s="193" t="s">
        <v>811</v>
      </c>
      <c r="F94" s="194" t="s">
        <v>812</v>
      </c>
      <c r="G94" s="195" t="s">
        <v>783</v>
      </c>
      <c r="H94" s="196">
        <v>1</v>
      </c>
      <c r="I94" s="197"/>
      <c r="J94" s="198">
        <f>ROUND(I94*H94,2)</f>
        <v>0</v>
      </c>
      <c r="K94" s="194" t="s">
        <v>609</v>
      </c>
      <c r="L94" s="60"/>
      <c r="M94" s="199" t="s">
        <v>21</v>
      </c>
      <c r="N94" s="200" t="s">
        <v>42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784</v>
      </c>
      <c r="AT94" s="23" t="s">
        <v>139</v>
      </c>
      <c r="AU94" s="23" t="s">
        <v>80</v>
      </c>
      <c r="AY94" s="23" t="s">
        <v>137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76</v>
      </c>
      <c r="BK94" s="203">
        <f>ROUND(I94*H94,2)</f>
        <v>0</v>
      </c>
      <c r="BL94" s="23" t="s">
        <v>784</v>
      </c>
      <c r="BM94" s="23" t="s">
        <v>813</v>
      </c>
    </row>
    <row r="95" spans="2:65" s="10" customFormat="1" ht="29.85" customHeight="1">
      <c r="B95" s="175"/>
      <c r="C95" s="176"/>
      <c r="D95" s="189" t="s">
        <v>70</v>
      </c>
      <c r="E95" s="190" t="s">
        <v>814</v>
      </c>
      <c r="F95" s="190" t="s">
        <v>815</v>
      </c>
      <c r="G95" s="176"/>
      <c r="H95" s="176"/>
      <c r="I95" s="179"/>
      <c r="J95" s="191">
        <f>BK95</f>
        <v>0</v>
      </c>
      <c r="K95" s="176"/>
      <c r="L95" s="181"/>
      <c r="M95" s="182"/>
      <c r="N95" s="183"/>
      <c r="O95" s="183"/>
      <c r="P95" s="184">
        <f>P96</f>
        <v>0</v>
      </c>
      <c r="Q95" s="183"/>
      <c r="R95" s="184">
        <f>R96</f>
        <v>0</v>
      </c>
      <c r="S95" s="183"/>
      <c r="T95" s="185">
        <f>T96</f>
        <v>0</v>
      </c>
      <c r="AR95" s="186" t="s">
        <v>171</v>
      </c>
      <c r="AT95" s="187" t="s">
        <v>70</v>
      </c>
      <c r="AU95" s="187" t="s">
        <v>76</v>
      </c>
      <c r="AY95" s="186" t="s">
        <v>137</v>
      </c>
      <c r="BK95" s="188">
        <f>BK96</f>
        <v>0</v>
      </c>
    </row>
    <row r="96" spans="2:65" s="1" customFormat="1" ht="22.5" customHeight="1">
      <c r="B96" s="40"/>
      <c r="C96" s="192" t="s">
        <v>206</v>
      </c>
      <c r="D96" s="192" t="s">
        <v>139</v>
      </c>
      <c r="E96" s="193" t="s">
        <v>816</v>
      </c>
      <c r="F96" s="194" t="s">
        <v>817</v>
      </c>
      <c r="G96" s="195" t="s">
        <v>783</v>
      </c>
      <c r="H96" s="196">
        <v>1</v>
      </c>
      <c r="I96" s="197"/>
      <c r="J96" s="198">
        <f>ROUND(I96*H96,2)</f>
        <v>0</v>
      </c>
      <c r="K96" s="194" t="s">
        <v>609</v>
      </c>
      <c r="L96" s="60"/>
      <c r="M96" s="199" t="s">
        <v>21</v>
      </c>
      <c r="N96" s="260" t="s">
        <v>42</v>
      </c>
      <c r="O96" s="261"/>
      <c r="P96" s="262">
        <f>O96*H96</f>
        <v>0</v>
      </c>
      <c r="Q96" s="262">
        <v>0</v>
      </c>
      <c r="R96" s="262">
        <f>Q96*H96</f>
        <v>0</v>
      </c>
      <c r="S96" s="262">
        <v>0</v>
      </c>
      <c r="T96" s="263">
        <f>S96*H96</f>
        <v>0</v>
      </c>
      <c r="AR96" s="23" t="s">
        <v>784</v>
      </c>
      <c r="AT96" s="23" t="s">
        <v>139</v>
      </c>
      <c r="AU96" s="23" t="s">
        <v>80</v>
      </c>
      <c r="AY96" s="23" t="s">
        <v>137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76</v>
      </c>
      <c r="BK96" s="203">
        <f>ROUND(I96*H96,2)</f>
        <v>0</v>
      </c>
      <c r="BL96" s="23" t="s">
        <v>784</v>
      </c>
      <c r="BM96" s="23" t="s">
        <v>818</v>
      </c>
    </row>
    <row r="97" spans="2:12" s="1" customFormat="1" ht="6.95" customHeight="1">
      <c r="B97" s="55"/>
      <c r="C97" s="56"/>
      <c r="D97" s="56"/>
      <c r="E97" s="56"/>
      <c r="F97" s="56"/>
      <c r="G97" s="56"/>
      <c r="H97" s="56"/>
      <c r="I97" s="138"/>
      <c r="J97" s="56"/>
      <c r="K97" s="56"/>
      <c r="L97" s="60"/>
    </row>
  </sheetData>
  <sheetProtection algorithmName="SHA-512" hashValue="2xrd7Zd86Zv6ibBxICuNu/NHtZpuJSS0ZsiVLM1PJe3ZiUDXqHSnbHYQE+zFA1C7IHRN6pV9r47w1cCzdAtgsQ==" saltValue="/VGcpM6MDXGZyJUus8eJGQ==" spinCount="100000" sheet="1" objects="1" scenarios="1" formatCells="0" formatColumns="0" formatRows="0" sort="0" autoFilter="0"/>
  <autoFilter ref="C80:K96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4" customWidth="1"/>
    <col min="2" max="2" width="1.6640625" style="264" customWidth="1"/>
    <col min="3" max="4" width="5" style="264" customWidth="1"/>
    <col min="5" max="5" width="11.6640625" style="264" customWidth="1"/>
    <col min="6" max="6" width="9.1640625" style="264" customWidth="1"/>
    <col min="7" max="7" width="5" style="264" customWidth="1"/>
    <col min="8" max="8" width="77.83203125" style="264" customWidth="1"/>
    <col min="9" max="10" width="20" style="264" customWidth="1"/>
    <col min="11" max="11" width="1.6640625" style="264" customWidth="1"/>
  </cols>
  <sheetData>
    <row r="1" spans="2:11" ht="37.5" customHeight="1"/>
    <row r="2" spans="2:1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pans="2:11" s="14" customFormat="1" ht="45" customHeight="1">
      <c r="B3" s="268"/>
      <c r="C3" s="391" t="s">
        <v>819</v>
      </c>
      <c r="D3" s="391"/>
      <c r="E3" s="391"/>
      <c r="F3" s="391"/>
      <c r="G3" s="391"/>
      <c r="H3" s="391"/>
      <c r="I3" s="391"/>
      <c r="J3" s="391"/>
      <c r="K3" s="269"/>
    </row>
    <row r="4" spans="2:11" ht="25.5" customHeight="1">
      <c r="B4" s="270"/>
      <c r="C4" s="395" t="s">
        <v>820</v>
      </c>
      <c r="D4" s="395"/>
      <c r="E4" s="395"/>
      <c r="F4" s="395"/>
      <c r="G4" s="395"/>
      <c r="H4" s="395"/>
      <c r="I4" s="395"/>
      <c r="J4" s="395"/>
      <c r="K4" s="271"/>
    </row>
    <row r="5" spans="2:11" ht="5.25" customHeight="1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ht="15" customHeight="1">
      <c r="B6" s="270"/>
      <c r="C6" s="394" t="s">
        <v>821</v>
      </c>
      <c r="D6" s="394"/>
      <c r="E6" s="394"/>
      <c r="F6" s="394"/>
      <c r="G6" s="394"/>
      <c r="H6" s="394"/>
      <c r="I6" s="394"/>
      <c r="J6" s="394"/>
      <c r="K6" s="271"/>
    </row>
    <row r="7" spans="2:11" ht="15" customHeight="1">
      <c r="B7" s="274"/>
      <c r="C7" s="394" t="s">
        <v>822</v>
      </c>
      <c r="D7" s="394"/>
      <c r="E7" s="394"/>
      <c r="F7" s="394"/>
      <c r="G7" s="394"/>
      <c r="H7" s="394"/>
      <c r="I7" s="394"/>
      <c r="J7" s="394"/>
      <c r="K7" s="271"/>
    </row>
    <row r="8" spans="2:1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pans="2:11" ht="15" customHeight="1">
      <c r="B9" s="274"/>
      <c r="C9" s="394" t="s">
        <v>823</v>
      </c>
      <c r="D9" s="394"/>
      <c r="E9" s="394"/>
      <c r="F9" s="394"/>
      <c r="G9" s="394"/>
      <c r="H9" s="394"/>
      <c r="I9" s="394"/>
      <c r="J9" s="394"/>
      <c r="K9" s="271"/>
    </row>
    <row r="10" spans="2:11" ht="15" customHeight="1">
      <c r="B10" s="274"/>
      <c r="C10" s="273"/>
      <c r="D10" s="394" t="s">
        <v>824</v>
      </c>
      <c r="E10" s="394"/>
      <c r="F10" s="394"/>
      <c r="G10" s="394"/>
      <c r="H10" s="394"/>
      <c r="I10" s="394"/>
      <c r="J10" s="394"/>
      <c r="K10" s="271"/>
    </row>
    <row r="11" spans="2:11" ht="15" customHeight="1">
      <c r="B11" s="274"/>
      <c r="C11" s="275"/>
      <c r="D11" s="394" t="s">
        <v>825</v>
      </c>
      <c r="E11" s="394"/>
      <c r="F11" s="394"/>
      <c r="G11" s="394"/>
      <c r="H11" s="394"/>
      <c r="I11" s="394"/>
      <c r="J11" s="394"/>
      <c r="K11" s="271"/>
    </row>
    <row r="12" spans="2:11" ht="12.75" customHeight="1">
      <c r="B12" s="274"/>
      <c r="C12" s="275"/>
      <c r="D12" s="275"/>
      <c r="E12" s="275"/>
      <c r="F12" s="275"/>
      <c r="G12" s="275"/>
      <c r="H12" s="275"/>
      <c r="I12" s="275"/>
      <c r="J12" s="275"/>
      <c r="K12" s="271"/>
    </row>
    <row r="13" spans="2:11" ht="15" customHeight="1">
      <c r="B13" s="274"/>
      <c r="C13" s="275"/>
      <c r="D13" s="394" t="s">
        <v>826</v>
      </c>
      <c r="E13" s="394"/>
      <c r="F13" s="394"/>
      <c r="G13" s="394"/>
      <c r="H13" s="394"/>
      <c r="I13" s="394"/>
      <c r="J13" s="394"/>
      <c r="K13" s="271"/>
    </row>
    <row r="14" spans="2:11" ht="15" customHeight="1">
      <c r="B14" s="274"/>
      <c r="C14" s="275"/>
      <c r="D14" s="394" t="s">
        <v>827</v>
      </c>
      <c r="E14" s="394"/>
      <c r="F14" s="394"/>
      <c r="G14" s="394"/>
      <c r="H14" s="394"/>
      <c r="I14" s="394"/>
      <c r="J14" s="394"/>
      <c r="K14" s="271"/>
    </row>
    <row r="15" spans="2:11" ht="15" customHeight="1">
      <c r="B15" s="274"/>
      <c r="C15" s="275"/>
      <c r="D15" s="394" t="s">
        <v>828</v>
      </c>
      <c r="E15" s="394"/>
      <c r="F15" s="394"/>
      <c r="G15" s="394"/>
      <c r="H15" s="394"/>
      <c r="I15" s="394"/>
      <c r="J15" s="394"/>
      <c r="K15" s="271"/>
    </row>
    <row r="16" spans="2:11" ht="15" customHeight="1">
      <c r="B16" s="274"/>
      <c r="C16" s="275"/>
      <c r="D16" s="275"/>
      <c r="E16" s="276" t="s">
        <v>78</v>
      </c>
      <c r="F16" s="394" t="s">
        <v>829</v>
      </c>
      <c r="G16" s="394"/>
      <c r="H16" s="394"/>
      <c r="I16" s="394"/>
      <c r="J16" s="394"/>
      <c r="K16" s="271"/>
    </row>
    <row r="17" spans="2:11" ht="15" customHeight="1">
      <c r="B17" s="274"/>
      <c r="C17" s="275"/>
      <c r="D17" s="275"/>
      <c r="E17" s="276" t="s">
        <v>830</v>
      </c>
      <c r="F17" s="394" t="s">
        <v>831</v>
      </c>
      <c r="G17" s="394"/>
      <c r="H17" s="394"/>
      <c r="I17" s="394"/>
      <c r="J17" s="394"/>
      <c r="K17" s="271"/>
    </row>
    <row r="18" spans="2:11" ht="15" customHeight="1">
      <c r="B18" s="274"/>
      <c r="C18" s="275"/>
      <c r="D18" s="275"/>
      <c r="E18" s="276" t="s">
        <v>832</v>
      </c>
      <c r="F18" s="394" t="s">
        <v>833</v>
      </c>
      <c r="G18" s="394"/>
      <c r="H18" s="394"/>
      <c r="I18" s="394"/>
      <c r="J18" s="394"/>
      <c r="K18" s="271"/>
    </row>
    <row r="19" spans="2:11" ht="15" customHeight="1">
      <c r="B19" s="274"/>
      <c r="C19" s="275"/>
      <c r="D19" s="275"/>
      <c r="E19" s="276" t="s">
        <v>834</v>
      </c>
      <c r="F19" s="394" t="s">
        <v>835</v>
      </c>
      <c r="G19" s="394"/>
      <c r="H19" s="394"/>
      <c r="I19" s="394"/>
      <c r="J19" s="394"/>
      <c r="K19" s="271"/>
    </row>
    <row r="20" spans="2:11" ht="15" customHeight="1">
      <c r="B20" s="274"/>
      <c r="C20" s="275"/>
      <c r="D20" s="275"/>
      <c r="E20" s="276" t="s">
        <v>836</v>
      </c>
      <c r="F20" s="394" t="s">
        <v>837</v>
      </c>
      <c r="G20" s="394"/>
      <c r="H20" s="394"/>
      <c r="I20" s="394"/>
      <c r="J20" s="394"/>
      <c r="K20" s="271"/>
    </row>
    <row r="21" spans="2:11" ht="15" customHeight="1">
      <c r="B21" s="274"/>
      <c r="C21" s="275"/>
      <c r="D21" s="275"/>
      <c r="E21" s="276" t="s">
        <v>838</v>
      </c>
      <c r="F21" s="394" t="s">
        <v>839</v>
      </c>
      <c r="G21" s="394"/>
      <c r="H21" s="394"/>
      <c r="I21" s="394"/>
      <c r="J21" s="394"/>
      <c r="K21" s="271"/>
    </row>
    <row r="22" spans="2:11" ht="12.75" customHeight="1">
      <c r="B22" s="274"/>
      <c r="C22" s="275"/>
      <c r="D22" s="275"/>
      <c r="E22" s="275"/>
      <c r="F22" s="275"/>
      <c r="G22" s="275"/>
      <c r="H22" s="275"/>
      <c r="I22" s="275"/>
      <c r="J22" s="275"/>
      <c r="K22" s="271"/>
    </row>
    <row r="23" spans="2:11" ht="15" customHeight="1">
      <c r="B23" s="274"/>
      <c r="C23" s="394" t="s">
        <v>840</v>
      </c>
      <c r="D23" s="394"/>
      <c r="E23" s="394"/>
      <c r="F23" s="394"/>
      <c r="G23" s="394"/>
      <c r="H23" s="394"/>
      <c r="I23" s="394"/>
      <c r="J23" s="394"/>
      <c r="K23" s="271"/>
    </row>
    <row r="24" spans="2:11" ht="15" customHeight="1">
      <c r="B24" s="274"/>
      <c r="C24" s="394" t="s">
        <v>841</v>
      </c>
      <c r="D24" s="394"/>
      <c r="E24" s="394"/>
      <c r="F24" s="394"/>
      <c r="G24" s="394"/>
      <c r="H24" s="394"/>
      <c r="I24" s="394"/>
      <c r="J24" s="394"/>
      <c r="K24" s="271"/>
    </row>
    <row r="25" spans="2:11" ht="15" customHeight="1">
      <c r="B25" s="274"/>
      <c r="C25" s="273"/>
      <c r="D25" s="394" t="s">
        <v>842</v>
      </c>
      <c r="E25" s="394"/>
      <c r="F25" s="394"/>
      <c r="G25" s="394"/>
      <c r="H25" s="394"/>
      <c r="I25" s="394"/>
      <c r="J25" s="394"/>
      <c r="K25" s="271"/>
    </row>
    <row r="26" spans="2:11" ht="15" customHeight="1">
      <c r="B26" s="274"/>
      <c r="C26" s="275"/>
      <c r="D26" s="394" t="s">
        <v>843</v>
      </c>
      <c r="E26" s="394"/>
      <c r="F26" s="394"/>
      <c r="G26" s="394"/>
      <c r="H26" s="394"/>
      <c r="I26" s="394"/>
      <c r="J26" s="394"/>
      <c r="K26" s="271"/>
    </row>
    <row r="27" spans="2:11" ht="12.75" customHeight="1">
      <c r="B27" s="274"/>
      <c r="C27" s="275"/>
      <c r="D27" s="275"/>
      <c r="E27" s="275"/>
      <c r="F27" s="275"/>
      <c r="G27" s="275"/>
      <c r="H27" s="275"/>
      <c r="I27" s="275"/>
      <c r="J27" s="275"/>
      <c r="K27" s="271"/>
    </row>
    <row r="28" spans="2:11" ht="15" customHeight="1">
      <c r="B28" s="274"/>
      <c r="C28" s="275"/>
      <c r="D28" s="394" t="s">
        <v>844</v>
      </c>
      <c r="E28" s="394"/>
      <c r="F28" s="394"/>
      <c r="G28" s="394"/>
      <c r="H28" s="394"/>
      <c r="I28" s="394"/>
      <c r="J28" s="394"/>
      <c r="K28" s="271"/>
    </row>
    <row r="29" spans="2:11" ht="15" customHeight="1">
      <c r="B29" s="274"/>
      <c r="C29" s="275"/>
      <c r="D29" s="394" t="s">
        <v>845</v>
      </c>
      <c r="E29" s="394"/>
      <c r="F29" s="394"/>
      <c r="G29" s="394"/>
      <c r="H29" s="394"/>
      <c r="I29" s="394"/>
      <c r="J29" s="394"/>
      <c r="K29" s="271"/>
    </row>
    <row r="30" spans="2:11" ht="12.75" customHeight="1">
      <c r="B30" s="274"/>
      <c r="C30" s="275"/>
      <c r="D30" s="275"/>
      <c r="E30" s="275"/>
      <c r="F30" s="275"/>
      <c r="G30" s="275"/>
      <c r="H30" s="275"/>
      <c r="I30" s="275"/>
      <c r="J30" s="275"/>
      <c r="K30" s="271"/>
    </row>
    <row r="31" spans="2:11" ht="15" customHeight="1">
      <c r="B31" s="274"/>
      <c r="C31" s="275"/>
      <c r="D31" s="394" t="s">
        <v>846</v>
      </c>
      <c r="E31" s="394"/>
      <c r="F31" s="394"/>
      <c r="G31" s="394"/>
      <c r="H31" s="394"/>
      <c r="I31" s="394"/>
      <c r="J31" s="394"/>
      <c r="K31" s="271"/>
    </row>
    <row r="32" spans="2:11" ht="15" customHeight="1">
      <c r="B32" s="274"/>
      <c r="C32" s="275"/>
      <c r="D32" s="394" t="s">
        <v>847</v>
      </c>
      <c r="E32" s="394"/>
      <c r="F32" s="394"/>
      <c r="G32" s="394"/>
      <c r="H32" s="394"/>
      <c r="I32" s="394"/>
      <c r="J32" s="394"/>
      <c r="K32" s="271"/>
    </row>
    <row r="33" spans="2:11" ht="15" customHeight="1">
      <c r="B33" s="274"/>
      <c r="C33" s="275"/>
      <c r="D33" s="394" t="s">
        <v>848</v>
      </c>
      <c r="E33" s="394"/>
      <c r="F33" s="394"/>
      <c r="G33" s="394"/>
      <c r="H33" s="394"/>
      <c r="I33" s="394"/>
      <c r="J33" s="394"/>
      <c r="K33" s="271"/>
    </row>
    <row r="34" spans="2:11" ht="15" customHeight="1">
      <c r="B34" s="274"/>
      <c r="C34" s="275"/>
      <c r="D34" s="273"/>
      <c r="E34" s="277" t="s">
        <v>122</v>
      </c>
      <c r="F34" s="273"/>
      <c r="G34" s="394" t="s">
        <v>849</v>
      </c>
      <c r="H34" s="394"/>
      <c r="I34" s="394"/>
      <c r="J34" s="394"/>
      <c r="K34" s="271"/>
    </row>
    <row r="35" spans="2:11" ht="30.75" customHeight="1">
      <c r="B35" s="274"/>
      <c r="C35" s="275"/>
      <c r="D35" s="273"/>
      <c r="E35" s="277" t="s">
        <v>850</v>
      </c>
      <c r="F35" s="273"/>
      <c r="G35" s="394" t="s">
        <v>851</v>
      </c>
      <c r="H35" s="394"/>
      <c r="I35" s="394"/>
      <c r="J35" s="394"/>
      <c r="K35" s="271"/>
    </row>
    <row r="36" spans="2:11" ht="15" customHeight="1">
      <c r="B36" s="274"/>
      <c r="C36" s="275"/>
      <c r="D36" s="273"/>
      <c r="E36" s="277" t="s">
        <v>52</v>
      </c>
      <c r="F36" s="273"/>
      <c r="G36" s="394" t="s">
        <v>852</v>
      </c>
      <c r="H36" s="394"/>
      <c r="I36" s="394"/>
      <c r="J36" s="394"/>
      <c r="K36" s="271"/>
    </row>
    <row r="37" spans="2:11" ht="15" customHeight="1">
      <c r="B37" s="274"/>
      <c r="C37" s="275"/>
      <c r="D37" s="273"/>
      <c r="E37" s="277" t="s">
        <v>123</v>
      </c>
      <c r="F37" s="273"/>
      <c r="G37" s="394" t="s">
        <v>853</v>
      </c>
      <c r="H37" s="394"/>
      <c r="I37" s="394"/>
      <c r="J37" s="394"/>
      <c r="K37" s="271"/>
    </row>
    <row r="38" spans="2:11" ht="15" customHeight="1">
      <c r="B38" s="274"/>
      <c r="C38" s="275"/>
      <c r="D38" s="273"/>
      <c r="E38" s="277" t="s">
        <v>124</v>
      </c>
      <c r="F38" s="273"/>
      <c r="G38" s="394" t="s">
        <v>854</v>
      </c>
      <c r="H38" s="394"/>
      <c r="I38" s="394"/>
      <c r="J38" s="394"/>
      <c r="K38" s="271"/>
    </row>
    <row r="39" spans="2:11" ht="15" customHeight="1">
      <c r="B39" s="274"/>
      <c r="C39" s="275"/>
      <c r="D39" s="273"/>
      <c r="E39" s="277" t="s">
        <v>125</v>
      </c>
      <c r="F39" s="273"/>
      <c r="G39" s="394" t="s">
        <v>855</v>
      </c>
      <c r="H39" s="394"/>
      <c r="I39" s="394"/>
      <c r="J39" s="394"/>
      <c r="K39" s="271"/>
    </row>
    <row r="40" spans="2:11" ht="15" customHeight="1">
      <c r="B40" s="274"/>
      <c r="C40" s="275"/>
      <c r="D40" s="273"/>
      <c r="E40" s="277" t="s">
        <v>856</v>
      </c>
      <c r="F40" s="273"/>
      <c r="G40" s="394" t="s">
        <v>857</v>
      </c>
      <c r="H40" s="394"/>
      <c r="I40" s="394"/>
      <c r="J40" s="394"/>
      <c r="K40" s="271"/>
    </row>
    <row r="41" spans="2:11" ht="15" customHeight="1">
      <c r="B41" s="274"/>
      <c r="C41" s="275"/>
      <c r="D41" s="273"/>
      <c r="E41" s="277"/>
      <c r="F41" s="273"/>
      <c r="G41" s="394" t="s">
        <v>858</v>
      </c>
      <c r="H41" s="394"/>
      <c r="I41" s="394"/>
      <c r="J41" s="394"/>
      <c r="K41" s="271"/>
    </row>
    <row r="42" spans="2:11" ht="15" customHeight="1">
      <c r="B42" s="274"/>
      <c r="C42" s="275"/>
      <c r="D42" s="273"/>
      <c r="E42" s="277" t="s">
        <v>859</v>
      </c>
      <c r="F42" s="273"/>
      <c r="G42" s="394" t="s">
        <v>860</v>
      </c>
      <c r="H42" s="394"/>
      <c r="I42" s="394"/>
      <c r="J42" s="394"/>
      <c r="K42" s="271"/>
    </row>
    <row r="43" spans="2:11" ht="15" customHeight="1">
      <c r="B43" s="274"/>
      <c r="C43" s="275"/>
      <c r="D43" s="273"/>
      <c r="E43" s="277" t="s">
        <v>127</v>
      </c>
      <c r="F43" s="273"/>
      <c r="G43" s="394" t="s">
        <v>861</v>
      </c>
      <c r="H43" s="394"/>
      <c r="I43" s="394"/>
      <c r="J43" s="394"/>
      <c r="K43" s="271"/>
    </row>
    <row r="44" spans="2:11" ht="12.75" customHeight="1">
      <c r="B44" s="274"/>
      <c r="C44" s="275"/>
      <c r="D44" s="273"/>
      <c r="E44" s="273"/>
      <c r="F44" s="273"/>
      <c r="G44" s="273"/>
      <c r="H44" s="273"/>
      <c r="I44" s="273"/>
      <c r="J44" s="273"/>
      <c r="K44" s="271"/>
    </row>
    <row r="45" spans="2:11" ht="15" customHeight="1">
      <c r="B45" s="274"/>
      <c r="C45" s="275"/>
      <c r="D45" s="394" t="s">
        <v>862</v>
      </c>
      <c r="E45" s="394"/>
      <c r="F45" s="394"/>
      <c r="G45" s="394"/>
      <c r="H45" s="394"/>
      <c r="I45" s="394"/>
      <c r="J45" s="394"/>
      <c r="K45" s="271"/>
    </row>
    <row r="46" spans="2:11" ht="15" customHeight="1">
      <c r="B46" s="274"/>
      <c r="C46" s="275"/>
      <c r="D46" s="275"/>
      <c r="E46" s="394" t="s">
        <v>863</v>
      </c>
      <c r="F46" s="394"/>
      <c r="G46" s="394"/>
      <c r="H46" s="394"/>
      <c r="I46" s="394"/>
      <c r="J46" s="394"/>
      <c r="K46" s="271"/>
    </row>
    <row r="47" spans="2:11" ht="15" customHeight="1">
      <c r="B47" s="274"/>
      <c r="C47" s="275"/>
      <c r="D47" s="275"/>
      <c r="E47" s="394" t="s">
        <v>864</v>
      </c>
      <c r="F47" s="394"/>
      <c r="G47" s="394"/>
      <c r="H47" s="394"/>
      <c r="I47" s="394"/>
      <c r="J47" s="394"/>
      <c r="K47" s="271"/>
    </row>
    <row r="48" spans="2:11" ht="15" customHeight="1">
      <c r="B48" s="274"/>
      <c r="C48" s="275"/>
      <c r="D48" s="275"/>
      <c r="E48" s="394" t="s">
        <v>865</v>
      </c>
      <c r="F48" s="394"/>
      <c r="G48" s="394"/>
      <c r="H48" s="394"/>
      <c r="I48" s="394"/>
      <c r="J48" s="394"/>
      <c r="K48" s="271"/>
    </row>
    <row r="49" spans="2:11" ht="15" customHeight="1">
      <c r="B49" s="274"/>
      <c r="C49" s="275"/>
      <c r="D49" s="394" t="s">
        <v>866</v>
      </c>
      <c r="E49" s="394"/>
      <c r="F49" s="394"/>
      <c r="G49" s="394"/>
      <c r="H49" s="394"/>
      <c r="I49" s="394"/>
      <c r="J49" s="394"/>
      <c r="K49" s="271"/>
    </row>
    <row r="50" spans="2:11" ht="25.5" customHeight="1">
      <c r="B50" s="270"/>
      <c r="C50" s="395" t="s">
        <v>867</v>
      </c>
      <c r="D50" s="395"/>
      <c r="E50" s="395"/>
      <c r="F50" s="395"/>
      <c r="G50" s="395"/>
      <c r="H50" s="395"/>
      <c r="I50" s="395"/>
      <c r="J50" s="395"/>
      <c r="K50" s="271"/>
    </row>
    <row r="51" spans="2:11" ht="5.25" customHeight="1">
      <c r="B51" s="270"/>
      <c r="C51" s="272"/>
      <c r="D51" s="272"/>
      <c r="E51" s="272"/>
      <c r="F51" s="272"/>
      <c r="G51" s="272"/>
      <c r="H51" s="272"/>
      <c r="I51" s="272"/>
      <c r="J51" s="272"/>
      <c r="K51" s="271"/>
    </row>
    <row r="52" spans="2:11" ht="15" customHeight="1">
      <c r="B52" s="270"/>
      <c r="C52" s="394" t="s">
        <v>868</v>
      </c>
      <c r="D52" s="394"/>
      <c r="E52" s="394"/>
      <c r="F52" s="394"/>
      <c r="G52" s="394"/>
      <c r="H52" s="394"/>
      <c r="I52" s="394"/>
      <c r="J52" s="394"/>
      <c r="K52" s="271"/>
    </row>
    <row r="53" spans="2:11" ht="15" customHeight="1">
      <c r="B53" s="270"/>
      <c r="C53" s="394" t="s">
        <v>869</v>
      </c>
      <c r="D53" s="394"/>
      <c r="E53" s="394"/>
      <c r="F53" s="394"/>
      <c r="G53" s="394"/>
      <c r="H53" s="394"/>
      <c r="I53" s="394"/>
      <c r="J53" s="394"/>
      <c r="K53" s="271"/>
    </row>
    <row r="54" spans="2:11" ht="12.75" customHeight="1">
      <c r="B54" s="270"/>
      <c r="C54" s="273"/>
      <c r="D54" s="273"/>
      <c r="E54" s="273"/>
      <c r="F54" s="273"/>
      <c r="G54" s="273"/>
      <c r="H54" s="273"/>
      <c r="I54" s="273"/>
      <c r="J54" s="273"/>
      <c r="K54" s="271"/>
    </row>
    <row r="55" spans="2:11" ht="15" customHeight="1">
      <c r="B55" s="270"/>
      <c r="C55" s="394" t="s">
        <v>870</v>
      </c>
      <c r="D55" s="394"/>
      <c r="E55" s="394"/>
      <c r="F55" s="394"/>
      <c r="G55" s="394"/>
      <c r="H55" s="394"/>
      <c r="I55" s="394"/>
      <c r="J55" s="394"/>
      <c r="K55" s="271"/>
    </row>
    <row r="56" spans="2:11" ht="15" customHeight="1">
      <c r="B56" s="270"/>
      <c r="C56" s="275"/>
      <c r="D56" s="394" t="s">
        <v>871</v>
      </c>
      <c r="E56" s="394"/>
      <c r="F56" s="394"/>
      <c r="G56" s="394"/>
      <c r="H56" s="394"/>
      <c r="I56" s="394"/>
      <c r="J56" s="394"/>
      <c r="K56" s="271"/>
    </row>
    <row r="57" spans="2:11" ht="15" customHeight="1">
      <c r="B57" s="270"/>
      <c r="C57" s="275"/>
      <c r="D57" s="394" t="s">
        <v>872</v>
      </c>
      <c r="E57" s="394"/>
      <c r="F57" s="394"/>
      <c r="G57" s="394"/>
      <c r="H57" s="394"/>
      <c r="I57" s="394"/>
      <c r="J57" s="394"/>
      <c r="K57" s="271"/>
    </row>
    <row r="58" spans="2:11" ht="15" customHeight="1">
      <c r="B58" s="270"/>
      <c r="C58" s="275"/>
      <c r="D58" s="394" t="s">
        <v>873</v>
      </c>
      <c r="E58" s="394"/>
      <c r="F58" s="394"/>
      <c r="G58" s="394"/>
      <c r="H58" s="394"/>
      <c r="I58" s="394"/>
      <c r="J58" s="394"/>
      <c r="K58" s="271"/>
    </row>
    <row r="59" spans="2:11" ht="15" customHeight="1">
      <c r="B59" s="270"/>
      <c r="C59" s="275"/>
      <c r="D59" s="394" t="s">
        <v>874</v>
      </c>
      <c r="E59" s="394"/>
      <c r="F59" s="394"/>
      <c r="G59" s="394"/>
      <c r="H59" s="394"/>
      <c r="I59" s="394"/>
      <c r="J59" s="394"/>
      <c r="K59" s="271"/>
    </row>
    <row r="60" spans="2:11" ht="15" customHeight="1">
      <c r="B60" s="270"/>
      <c r="C60" s="275"/>
      <c r="D60" s="393" t="s">
        <v>875</v>
      </c>
      <c r="E60" s="393"/>
      <c r="F60" s="393"/>
      <c r="G60" s="393"/>
      <c r="H60" s="393"/>
      <c r="I60" s="393"/>
      <c r="J60" s="393"/>
      <c r="K60" s="271"/>
    </row>
    <row r="61" spans="2:11" ht="15" customHeight="1">
      <c r="B61" s="270"/>
      <c r="C61" s="275"/>
      <c r="D61" s="394" t="s">
        <v>876</v>
      </c>
      <c r="E61" s="394"/>
      <c r="F61" s="394"/>
      <c r="G61" s="394"/>
      <c r="H61" s="394"/>
      <c r="I61" s="394"/>
      <c r="J61" s="394"/>
      <c r="K61" s="271"/>
    </row>
    <row r="62" spans="2:11" ht="12.75" customHeight="1">
      <c r="B62" s="270"/>
      <c r="C62" s="275"/>
      <c r="D62" s="275"/>
      <c r="E62" s="278"/>
      <c r="F62" s="275"/>
      <c r="G62" s="275"/>
      <c r="H62" s="275"/>
      <c r="I62" s="275"/>
      <c r="J62" s="275"/>
      <c r="K62" s="271"/>
    </row>
    <row r="63" spans="2:11" ht="15" customHeight="1">
      <c r="B63" s="270"/>
      <c r="C63" s="275"/>
      <c r="D63" s="394" t="s">
        <v>877</v>
      </c>
      <c r="E63" s="394"/>
      <c r="F63" s="394"/>
      <c r="G63" s="394"/>
      <c r="H63" s="394"/>
      <c r="I63" s="394"/>
      <c r="J63" s="394"/>
      <c r="K63" s="271"/>
    </row>
    <row r="64" spans="2:11" ht="15" customHeight="1">
      <c r="B64" s="270"/>
      <c r="C64" s="275"/>
      <c r="D64" s="393" t="s">
        <v>878</v>
      </c>
      <c r="E64" s="393"/>
      <c r="F64" s="393"/>
      <c r="G64" s="393"/>
      <c r="H64" s="393"/>
      <c r="I64" s="393"/>
      <c r="J64" s="393"/>
      <c r="K64" s="271"/>
    </row>
    <row r="65" spans="2:11" ht="15" customHeight="1">
      <c r="B65" s="270"/>
      <c r="C65" s="275"/>
      <c r="D65" s="394" t="s">
        <v>879</v>
      </c>
      <c r="E65" s="394"/>
      <c r="F65" s="394"/>
      <c r="G65" s="394"/>
      <c r="H65" s="394"/>
      <c r="I65" s="394"/>
      <c r="J65" s="394"/>
      <c r="K65" s="271"/>
    </row>
    <row r="66" spans="2:11" ht="15" customHeight="1">
      <c r="B66" s="270"/>
      <c r="C66" s="275"/>
      <c r="D66" s="394" t="s">
        <v>880</v>
      </c>
      <c r="E66" s="394"/>
      <c r="F66" s="394"/>
      <c r="G66" s="394"/>
      <c r="H66" s="394"/>
      <c r="I66" s="394"/>
      <c r="J66" s="394"/>
      <c r="K66" s="271"/>
    </row>
    <row r="67" spans="2:11" ht="15" customHeight="1">
      <c r="B67" s="270"/>
      <c r="C67" s="275"/>
      <c r="D67" s="394" t="s">
        <v>881</v>
      </c>
      <c r="E67" s="394"/>
      <c r="F67" s="394"/>
      <c r="G67" s="394"/>
      <c r="H67" s="394"/>
      <c r="I67" s="394"/>
      <c r="J67" s="394"/>
      <c r="K67" s="271"/>
    </row>
    <row r="68" spans="2:11" ht="15" customHeight="1">
      <c r="B68" s="270"/>
      <c r="C68" s="275"/>
      <c r="D68" s="394" t="s">
        <v>882</v>
      </c>
      <c r="E68" s="394"/>
      <c r="F68" s="394"/>
      <c r="G68" s="394"/>
      <c r="H68" s="394"/>
      <c r="I68" s="394"/>
      <c r="J68" s="394"/>
      <c r="K68" s="271"/>
    </row>
    <row r="69" spans="2:11" ht="12.75" customHeight="1">
      <c r="B69" s="279"/>
      <c r="C69" s="280"/>
      <c r="D69" s="280"/>
      <c r="E69" s="280"/>
      <c r="F69" s="280"/>
      <c r="G69" s="280"/>
      <c r="H69" s="280"/>
      <c r="I69" s="280"/>
      <c r="J69" s="280"/>
      <c r="K69" s="281"/>
    </row>
    <row r="70" spans="2:11" ht="18.75" customHeight="1">
      <c r="B70" s="282"/>
      <c r="C70" s="282"/>
      <c r="D70" s="282"/>
      <c r="E70" s="282"/>
      <c r="F70" s="282"/>
      <c r="G70" s="282"/>
      <c r="H70" s="282"/>
      <c r="I70" s="282"/>
      <c r="J70" s="282"/>
      <c r="K70" s="283"/>
    </row>
    <row r="71" spans="2:11" ht="18.75" customHeight="1">
      <c r="B71" s="283"/>
      <c r="C71" s="283"/>
      <c r="D71" s="283"/>
      <c r="E71" s="283"/>
      <c r="F71" s="283"/>
      <c r="G71" s="283"/>
      <c r="H71" s="283"/>
      <c r="I71" s="283"/>
      <c r="J71" s="283"/>
      <c r="K71" s="283"/>
    </row>
    <row r="72" spans="2:11" ht="7.5" customHeight="1">
      <c r="B72" s="284"/>
      <c r="C72" s="285"/>
      <c r="D72" s="285"/>
      <c r="E72" s="285"/>
      <c r="F72" s="285"/>
      <c r="G72" s="285"/>
      <c r="H72" s="285"/>
      <c r="I72" s="285"/>
      <c r="J72" s="285"/>
      <c r="K72" s="286"/>
    </row>
    <row r="73" spans="2:11" ht="45" customHeight="1">
      <c r="B73" s="287"/>
      <c r="C73" s="392" t="s">
        <v>93</v>
      </c>
      <c r="D73" s="392"/>
      <c r="E73" s="392"/>
      <c r="F73" s="392"/>
      <c r="G73" s="392"/>
      <c r="H73" s="392"/>
      <c r="I73" s="392"/>
      <c r="J73" s="392"/>
      <c r="K73" s="288"/>
    </row>
    <row r="74" spans="2:11" ht="17.25" customHeight="1">
      <c r="B74" s="287"/>
      <c r="C74" s="289" t="s">
        <v>883</v>
      </c>
      <c r="D74" s="289"/>
      <c r="E74" s="289"/>
      <c r="F74" s="289" t="s">
        <v>884</v>
      </c>
      <c r="G74" s="290"/>
      <c r="H74" s="289" t="s">
        <v>123</v>
      </c>
      <c r="I74" s="289" t="s">
        <v>56</v>
      </c>
      <c r="J74" s="289" t="s">
        <v>885</v>
      </c>
      <c r="K74" s="288"/>
    </row>
    <row r="75" spans="2:11" ht="17.25" customHeight="1">
      <c r="B75" s="287"/>
      <c r="C75" s="291" t="s">
        <v>886</v>
      </c>
      <c r="D75" s="291"/>
      <c r="E75" s="291"/>
      <c r="F75" s="292" t="s">
        <v>887</v>
      </c>
      <c r="G75" s="293"/>
      <c r="H75" s="291"/>
      <c r="I75" s="291"/>
      <c r="J75" s="291" t="s">
        <v>888</v>
      </c>
      <c r="K75" s="288"/>
    </row>
    <row r="76" spans="2:11" ht="5.25" customHeight="1">
      <c r="B76" s="287"/>
      <c r="C76" s="294"/>
      <c r="D76" s="294"/>
      <c r="E76" s="294"/>
      <c r="F76" s="294"/>
      <c r="G76" s="295"/>
      <c r="H76" s="294"/>
      <c r="I76" s="294"/>
      <c r="J76" s="294"/>
      <c r="K76" s="288"/>
    </row>
    <row r="77" spans="2:11" ht="15" customHeight="1">
      <c r="B77" s="287"/>
      <c r="C77" s="277" t="s">
        <v>52</v>
      </c>
      <c r="D77" s="294"/>
      <c r="E77" s="294"/>
      <c r="F77" s="296" t="s">
        <v>889</v>
      </c>
      <c r="G77" s="295"/>
      <c r="H77" s="277" t="s">
        <v>890</v>
      </c>
      <c r="I77" s="277" t="s">
        <v>891</v>
      </c>
      <c r="J77" s="277">
        <v>20</v>
      </c>
      <c r="K77" s="288"/>
    </row>
    <row r="78" spans="2:11" ht="15" customHeight="1">
      <c r="B78" s="287"/>
      <c r="C78" s="277" t="s">
        <v>892</v>
      </c>
      <c r="D78" s="277"/>
      <c r="E78" s="277"/>
      <c r="F78" s="296" t="s">
        <v>889</v>
      </c>
      <c r="G78" s="295"/>
      <c r="H78" s="277" t="s">
        <v>893</v>
      </c>
      <c r="I78" s="277" t="s">
        <v>891</v>
      </c>
      <c r="J78" s="277">
        <v>120</v>
      </c>
      <c r="K78" s="288"/>
    </row>
    <row r="79" spans="2:11" ht="15" customHeight="1">
      <c r="B79" s="297"/>
      <c r="C79" s="277" t="s">
        <v>894</v>
      </c>
      <c r="D79" s="277"/>
      <c r="E79" s="277"/>
      <c r="F79" s="296" t="s">
        <v>895</v>
      </c>
      <c r="G79" s="295"/>
      <c r="H79" s="277" t="s">
        <v>896</v>
      </c>
      <c r="I79" s="277" t="s">
        <v>891</v>
      </c>
      <c r="J79" s="277">
        <v>50</v>
      </c>
      <c r="K79" s="288"/>
    </row>
    <row r="80" spans="2:11" ht="15" customHeight="1">
      <c r="B80" s="297"/>
      <c r="C80" s="277" t="s">
        <v>897</v>
      </c>
      <c r="D80" s="277"/>
      <c r="E80" s="277"/>
      <c r="F80" s="296" t="s">
        <v>889</v>
      </c>
      <c r="G80" s="295"/>
      <c r="H80" s="277" t="s">
        <v>898</v>
      </c>
      <c r="I80" s="277" t="s">
        <v>899</v>
      </c>
      <c r="J80" s="277"/>
      <c r="K80" s="288"/>
    </row>
    <row r="81" spans="2:11" ht="15" customHeight="1">
      <c r="B81" s="297"/>
      <c r="C81" s="298" t="s">
        <v>900</v>
      </c>
      <c r="D81" s="298"/>
      <c r="E81" s="298"/>
      <c r="F81" s="299" t="s">
        <v>895</v>
      </c>
      <c r="G81" s="298"/>
      <c r="H81" s="298" t="s">
        <v>901</v>
      </c>
      <c r="I81" s="298" t="s">
        <v>891</v>
      </c>
      <c r="J81" s="298">
        <v>15</v>
      </c>
      <c r="K81" s="288"/>
    </row>
    <row r="82" spans="2:11" ht="15" customHeight="1">
      <c r="B82" s="297"/>
      <c r="C82" s="298" t="s">
        <v>902</v>
      </c>
      <c r="D82" s="298"/>
      <c r="E82" s="298"/>
      <c r="F82" s="299" t="s">
        <v>895</v>
      </c>
      <c r="G82" s="298"/>
      <c r="H82" s="298" t="s">
        <v>903</v>
      </c>
      <c r="I82" s="298" t="s">
        <v>891</v>
      </c>
      <c r="J82" s="298">
        <v>15</v>
      </c>
      <c r="K82" s="288"/>
    </row>
    <row r="83" spans="2:11" ht="15" customHeight="1">
      <c r="B83" s="297"/>
      <c r="C83" s="298" t="s">
        <v>904</v>
      </c>
      <c r="D83" s="298"/>
      <c r="E83" s="298"/>
      <c r="F83" s="299" t="s">
        <v>895</v>
      </c>
      <c r="G83" s="298"/>
      <c r="H83" s="298" t="s">
        <v>905</v>
      </c>
      <c r="I83" s="298" t="s">
        <v>891</v>
      </c>
      <c r="J83" s="298">
        <v>20</v>
      </c>
      <c r="K83" s="288"/>
    </row>
    <row r="84" spans="2:11" ht="15" customHeight="1">
      <c r="B84" s="297"/>
      <c r="C84" s="298" t="s">
        <v>906</v>
      </c>
      <c r="D84" s="298"/>
      <c r="E84" s="298"/>
      <c r="F84" s="299" t="s">
        <v>895</v>
      </c>
      <c r="G84" s="298"/>
      <c r="H84" s="298" t="s">
        <v>907</v>
      </c>
      <c r="I84" s="298" t="s">
        <v>891</v>
      </c>
      <c r="J84" s="298">
        <v>20</v>
      </c>
      <c r="K84" s="288"/>
    </row>
    <row r="85" spans="2:11" ht="15" customHeight="1">
      <c r="B85" s="297"/>
      <c r="C85" s="277" t="s">
        <v>908</v>
      </c>
      <c r="D85" s="277"/>
      <c r="E85" s="277"/>
      <c r="F85" s="296" t="s">
        <v>895</v>
      </c>
      <c r="G85" s="295"/>
      <c r="H85" s="277" t="s">
        <v>909</v>
      </c>
      <c r="I85" s="277" t="s">
        <v>891</v>
      </c>
      <c r="J85" s="277">
        <v>50</v>
      </c>
      <c r="K85" s="288"/>
    </row>
    <row r="86" spans="2:11" ht="15" customHeight="1">
      <c r="B86" s="297"/>
      <c r="C86" s="277" t="s">
        <v>910</v>
      </c>
      <c r="D86" s="277"/>
      <c r="E86" s="277"/>
      <c r="F86" s="296" t="s">
        <v>895</v>
      </c>
      <c r="G86" s="295"/>
      <c r="H86" s="277" t="s">
        <v>911</v>
      </c>
      <c r="I86" s="277" t="s">
        <v>891</v>
      </c>
      <c r="J86" s="277">
        <v>20</v>
      </c>
      <c r="K86" s="288"/>
    </row>
    <row r="87" spans="2:11" ht="15" customHeight="1">
      <c r="B87" s="297"/>
      <c r="C87" s="277" t="s">
        <v>912</v>
      </c>
      <c r="D87" s="277"/>
      <c r="E87" s="277"/>
      <c r="F87" s="296" t="s">
        <v>895</v>
      </c>
      <c r="G87" s="295"/>
      <c r="H87" s="277" t="s">
        <v>913</v>
      </c>
      <c r="I87" s="277" t="s">
        <v>891</v>
      </c>
      <c r="J87" s="277">
        <v>20</v>
      </c>
      <c r="K87" s="288"/>
    </row>
    <row r="88" spans="2:11" ht="15" customHeight="1">
      <c r="B88" s="297"/>
      <c r="C88" s="277" t="s">
        <v>914</v>
      </c>
      <c r="D88" s="277"/>
      <c r="E88" s="277"/>
      <c r="F88" s="296" t="s">
        <v>895</v>
      </c>
      <c r="G88" s="295"/>
      <c r="H88" s="277" t="s">
        <v>915</v>
      </c>
      <c r="I88" s="277" t="s">
        <v>891</v>
      </c>
      <c r="J88" s="277">
        <v>50</v>
      </c>
      <c r="K88" s="288"/>
    </row>
    <row r="89" spans="2:11" ht="15" customHeight="1">
      <c r="B89" s="297"/>
      <c r="C89" s="277" t="s">
        <v>916</v>
      </c>
      <c r="D89" s="277"/>
      <c r="E89" s="277"/>
      <c r="F89" s="296" t="s">
        <v>895</v>
      </c>
      <c r="G89" s="295"/>
      <c r="H89" s="277" t="s">
        <v>916</v>
      </c>
      <c r="I89" s="277" t="s">
        <v>891</v>
      </c>
      <c r="J89" s="277">
        <v>50</v>
      </c>
      <c r="K89" s="288"/>
    </row>
    <row r="90" spans="2:11" ht="15" customHeight="1">
      <c r="B90" s="297"/>
      <c r="C90" s="277" t="s">
        <v>128</v>
      </c>
      <c r="D90" s="277"/>
      <c r="E90" s="277"/>
      <c r="F90" s="296" t="s">
        <v>895</v>
      </c>
      <c r="G90" s="295"/>
      <c r="H90" s="277" t="s">
        <v>917</v>
      </c>
      <c r="I90" s="277" t="s">
        <v>891</v>
      </c>
      <c r="J90" s="277">
        <v>255</v>
      </c>
      <c r="K90" s="288"/>
    </row>
    <row r="91" spans="2:11" ht="15" customHeight="1">
      <c r="B91" s="297"/>
      <c r="C91" s="277" t="s">
        <v>918</v>
      </c>
      <c r="D91" s="277"/>
      <c r="E91" s="277"/>
      <c r="F91" s="296" t="s">
        <v>889</v>
      </c>
      <c r="G91" s="295"/>
      <c r="H91" s="277" t="s">
        <v>919</v>
      </c>
      <c r="I91" s="277" t="s">
        <v>920</v>
      </c>
      <c r="J91" s="277"/>
      <c r="K91" s="288"/>
    </row>
    <row r="92" spans="2:11" ht="15" customHeight="1">
      <c r="B92" s="297"/>
      <c r="C92" s="277" t="s">
        <v>921</v>
      </c>
      <c r="D92" s="277"/>
      <c r="E92" s="277"/>
      <c r="F92" s="296" t="s">
        <v>889</v>
      </c>
      <c r="G92" s="295"/>
      <c r="H92" s="277" t="s">
        <v>922</v>
      </c>
      <c r="I92" s="277" t="s">
        <v>923</v>
      </c>
      <c r="J92" s="277"/>
      <c r="K92" s="288"/>
    </row>
    <row r="93" spans="2:11" ht="15" customHeight="1">
      <c r="B93" s="297"/>
      <c r="C93" s="277" t="s">
        <v>924</v>
      </c>
      <c r="D93" s="277"/>
      <c r="E93" s="277"/>
      <c r="F93" s="296" t="s">
        <v>889</v>
      </c>
      <c r="G93" s="295"/>
      <c r="H93" s="277" t="s">
        <v>924</v>
      </c>
      <c r="I93" s="277" t="s">
        <v>923</v>
      </c>
      <c r="J93" s="277"/>
      <c r="K93" s="288"/>
    </row>
    <row r="94" spans="2:11" ht="15" customHeight="1">
      <c r="B94" s="297"/>
      <c r="C94" s="277" t="s">
        <v>37</v>
      </c>
      <c r="D94" s="277"/>
      <c r="E94" s="277"/>
      <c r="F94" s="296" t="s">
        <v>889</v>
      </c>
      <c r="G94" s="295"/>
      <c r="H94" s="277" t="s">
        <v>925</v>
      </c>
      <c r="I94" s="277" t="s">
        <v>923</v>
      </c>
      <c r="J94" s="277"/>
      <c r="K94" s="288"/>
    </row>
    <row r="95" spans="2:11" ht="15" customHeight="1">
      <c r="B95" s="297"/>
      <c r="C95" s="277" t="s">
        <v>47</v>
      </c>
      <c r="D95" s="277"/>
      <c r="E95" s="277"/>
      <c r="F95" s="296" t="s">
        <v>889</v>
      </c>
      <c r="G95" s="295"/>
      <c r="H95" s="277" t="s">
        <v>926</v>
      </c>
      <c r="I95" s="277" t="s">
        <v>923</v>
      </c>
      <c r="J95" s="277"/>
      <c r="K95" s="288"/>
    </row>
    <row r="96" spans="2:11" ht="15" customHeight="1">
      <c r="B96" s="300"/>
      <c r="C96" s="301"/>
      <c r="D96" s="301"/>
      <c r="E96" s="301"/>
      <c r="F96" s="301"/>
      <c r="G96" s="301"/>
      <c r="H96" s="301"/>
      <c r="I96" s="301"/>
      <c r="J96" s="301"/>
      <c r="K96" s="302"/>
    </row>
    <row r="97" spans="2:11" ht="18.75" customHeight="1">
      <c r="B97" s="303"/>
      <c r="C97" s="304"/>
      <c r="D97" s="304"/>
      <c r="E97" s="304"/>
      <c r="F97" s="304"/>
      <c r="G97" s="304"/>
      <c r="H97" s="304"/>
      <c r="I97" s="304"/>
      <c r="J97" s="304"/>
      <c r="K97" s="303"/>
    </row>
    <row r="98" spans="2:11" ht="18.75" customHeight="1">
      <c r="B98" s="283"/>
      <c r="C98" s="283"/>
      <c r="D98" s="283"/>
      <c r="E98" s="283"/>
      <c r="F98" s="283"/>
      <c r="G98" s="283"/>
      <c r="H98" s="283"/>
      <c r="I98" s="283"/>
      <c r="J98" s="283"/>
      <c r="K98" s="283"/>
    </row>
    <row r="99" spans="2:11" ht="7.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6"/>
    </row>
    <row r="100" spans="2:11" ht="45" customHeight="1">
      <c r="B100" s="287"/>
      <c r="C100" s="392" t="s">
        <v>927</v>
      </c>
      <c r="D100" s="392"/>
      <c r="E100" s="392"/>
      <c r="F100" s="392"/>
      <c r="G100" s="392"/>
      <c r="H100" s="392"/>
      <c r="I100" s="392"/>
      <c r="J100" s="392"/>
      <c r="K100" s="288"/>
    </row>
    <row r="101" spans="2:11" ht="17.25" customHeight="1">
      <c r="B101" s="287"/>
      <c r="C101" s="289" t="s">
        <v>883</v>
      </c>
      <c r="D101" s="289"/>
      <c r="E101" s="289"/>
      <c r="F101" s="289" t="s">
        <v>884</v>
      </c>
      <c r="G101" s="290"/>
      <c r="H101" s="289" t="s">
        <v>123</v>
      </c>
      <c r="I101" s="289" t="s">
        <v>56</v>
      </c>
      <c r="J101" s="289" t="s">
        <v>885</v>
      </c>
      <c r="K101" s="288"/>
    </row>
    <row r="102" spans="2:11" ht="17.25" customHeight="1">
      <c r="B102" s="287"/>
      <c r="C102" s="291" t="s">
        <v>886</v>
      </c>
      <c r="D102" s="291"/>
      <c r="E102" s="291"/>
      <c r="F102" s="292" t="s">
        <v>887</v>
      </c>
      <c r="G102" s="293"/>
      <c r="H102" s="291"/>
      <c r="I102" s="291"/>
      <c r="J102" s="291" t="s">
        <v>888</v>
      </c>
      <c r="K102" s="288"/>
    </row>
    <row r="103" spans="2:11" ht="5.25" customHeight="1">
      <c r="B103" s="287"/>
      <c r="C103" s="289"/>
      <c r="D103" s="289"/>
      <c r="E103" s="289"/>
      <c r="F103" s="289"/>
      <c r="G103" s="305"/>
      <c r="H103" s="289"/>
      <c r="I103" s="289"/>
      <c r="J103" s="289"/>
      <c r="K103" s="288"/>
    </row>
    <row r="104" spans="2:11" ht="15" customHeight="1">
      <c r="B104" s="287"/>
      <c r="C104" s="277" t="s">
        <v>52</v>
      </c>
      <c r="D104" s="294"/>
      <c r="E104" s="294"/>
      <c r="F104" s="296" t="s">
        <v>889</v>
      </c>
      <c r="G104" s="305"/>
      <c r="H104" s="277" t="s">
        <v>928</v>
      </c>
      <c r="I104" s="277" t="s">
        <v>891</v>
      </c>
      <c r="J104" s="277">
        <v>20</v>
      </c>
      <c r="K104" s="288"/>
    </row>
    <row r="105" spans="2:11" ht="15" customHeight="1">
      <c r="B105" s="287"/>
      <c r="C105" s="277" t="s">
        <v>892</v>
      </c>
      <c r="D105" s="277"/>
      <c r="E105" s="277"/>
      <c r="F105" s="296" t="s">
        <v>889</v>
      </c>
      <c r="G105" s="277"/>
      <c r="H105" s="277" t="s">
        <v>928</v>
      </c>
      <c r="I105" s="277" t="s">
        <v>891</v>
      </c>
      <c r="J105" s="277">
        <v>120</v>
      </c>
      <c r="K105" s="288"/>
    </row>
    <row r="106" spans="2:11" ht="15" customHeight="1">
      <c r="B106" s="297"/>
      <c r="C106" s="277" t="s">
        <v>894</v>
      </c>
      <c r="D106" s="277"/>
      <c r="E106" s="277"/>
      <c r="F106" s="296" t="s">
        <v>895</v>
      </c>
      <c r="G106" s="277"/>
      <c r="H106" s="277" t="s">
        <v>928</v>
      </c>
      <c r="I106" s="277" t="s">
        <v>891</v>
      </c>
      <c r="J106" s="277">
        <v>50</v>
      </c>
      <c r="K106" s="288"/>
    </row>
    <row r="107" spans="2:11" ht="15" customHeight="1">
      <c r="B107" s="297"/>
      <c r="C107" s="277" t="s">
        <v>897</v>
      </c>
      <c r="D107" s="277"/>
      <c r="E107" s="277"/>
      <c r="F107" s="296" t="s">
        <v>889</v>
      </c>
      <c r="G107" s="277"/>
      <c r="H107" s="277" t="s">
        <v>928</v>
      </c>
      <c r="I107" s="277" t="s">
        <v>899</v>
      </c>
      <c r="J107" s="277"/>
      <c r="K107" s="288"/>
    </row>
    <row r="108" spans="2:11" ht="15" customHeight="1">
      <c r="B108" s="297"/>
      <c r="C108" s="277" t="s">
        <v>908</v>
      </c>
      <c r="D108" s="277"/>
      <c r="E108" s="277"/>
      <c r="F108" s="296" t="s">
        <v>895</v>
      </c>
      <c r="G108" s="277"/>
      <c r="H108" s="277" t="s">
        <v>928</v>
      </c>
      <c r="I108" s="277" t="s">
        <v>891</v>
      </c>
      <c r="J108" s="277">
        <v>50</v>
      </c>
      <c r="K108" s="288"/>
    </row>
    <row r="109" spans="2:11" ht="15" customHeight="1">
      <c r="B109" s="297"/>
      <c r="C109" s="277" t="s">
        <v>916</v>
      </c>
      <c r="D109" s="277"/>
      <c r="E109" s="277"/>
      <c r="F109" s="296" t="s">
        <v>895</v>
      </c>
      <c r="G109" s="277"/>
      <c r="H109" s="277" t="s">
        <v>928</v>
      </c>
      <c r="I109" s="277" t="s">
        <v>891</v>
      </c>
      <c r="J109" s="277">
        <v>50</v>
      </c>
      <c r="K109" s="288"/>
    </row>
    <row r="110" spans="2:11" ht="15" customHeight="1">
      <c r="B110" s="297"/>
      <c r="C110" s="277" t="s">
        <v>914</v>
      </c>
      <c r="D110" s="277"/>
      <c r="E110" s="277"/>
      <c r="F110" s="296" t="s">
        <v>895</v>
      </c>
      <c r="G110" s="277"/>
      <c r="H110" s="277" t="s">
        <v>928</v>
      </c>
      <c r="I110" s="277" t="s">
        <v>891</v>
      </c>
      <c r="J110" s="277">
        <v>50</v>
      </c>
      <c r="K110" s="288"/>
    </row>
    <row r="111" spans="2:11" ht="15" customHeight="1">
      <c r="B111" s="297"/>
      <c r="C111" s="277" t="s">
        <v>52</v>
      </c>
      <c r="D111" s="277"/>
      <c r="E111" s="277"/>
      <c r="F111" s="296" t="s">
        <v>889</v>
      </c>
      <c r="G111" s="277"/>
      <c r="H111" s="277" t="s">
        <v>929</v>
      </c>
      <c r="I111" s="277" t="s">
        <v>891</v>
      </c>
      <c r="J111" s="277">
        <v>20</v>
      </c>
      <c r="K111" s="288"/>
    </row>
    <row r="112" spans="2:11" ht="15" customHeight="1">
      <c r="B112" s="297"/>
      <c r="C112" s="277" t="s">
        <v>930</v>
      </c>
      <c r="D112" s="277"/>
      <c r="E112" s="277"/>
      <c r="F112" s="296" t="s">
        <v>889</v>
      </c>
      <c r="G112" s="277"/>
      <c r="H112" s="277" t="s">
        <v>931</v>
      </c>
      <c r="I112" s="277" t="s">
        <v>891</v>
      </c>
      <c r="J112" s="277">
        <v>120</v>
      </c>
      <c r="K112" s="288"/>
    </row>
    <row r="113" spans="2:11" ht="15" customHeight="1">
      <c r="B113" s="297"/>
      <c r="C113" s="277" t="s">
        <v>37</v>
      </c>
      <c r="D113" s="277"/>
      <c r="E113" s="277"/>
      <c r="F113" s="296" t="s">
        <v>889</v>
      </c>
      <c r="G113" s="277"/>
      <c r="H113" s="277" t="s">
        <v>932</v>
      </c>
      <c r="I113" s="277" t="s">
        <v>923</v>
      </c>
      <c r="J113" s="277"/>
      <c r="K113" s="288"/>
    </row>
    <row r="114" spans="2:11" ht="15" customHeight="1">
      <c r="B114" s="297"/>
      <c r="C114" s="277" t="s">
        <v>47</v>
      </c>
      <c r="D114" s="277"/>
      <c r="E114" s="277"/>
      <c r="F114" s="296" t="s">
        <v>889</v>
      </c>
      <c r="G114" s="277"/>
      <c r="H114" s="277" t="s">
        <v>933</v>
      </c>
      <c r="I114" s="277" t="s">
        <v>923</v>
      </c>
      <c r="J114" s="277"/>
      <c r="K114" s="288"/>
    </row>
    <row r="115" spans="2:11" ht="15" customHeight="1">
      <c r="B115" s="297"/>
      <c r="C115" s="277" t="s">
        <v>56</v>
      </c>
      <c r="D115" s="277"/>
      <c r="E115" s="277"/>
      <c r="F115" s="296" t="s">
        <v>889</v>
      </c>
      <c r="G115" s="277"/>
      <c r="H115" s="277" t="s">
        <v>934</v>
      </c>
      <c r="I115" s="277" t="s">
        <v>935</v>
      </c>
      <c r="J115" s="277"/>
      <c r="K115" s="288"/>
    </row>
    <row r="116" spans="2:11" ht="15" customHeight="1">
      <c r="B116" s="300"/>
      <c r="C116" s="306"/>
      <c r="D116" s="306"/>
      <c r="E116" s="306"/>
      <c r="F116" s="306"/>
      <c r="G116" s="306"/>
      <c r="H116" s="306"/>
      <c r="I116" s="306"/>
      <c r="J116" s="306"/>
      <c r="K116" s="302"/>
    </row>
    <row r="117" spans="2:11" ht="18.75" customHeight="1">
      <c r="B117" s="307"/>
      <c r="C117" s="273"/>
      <c r="D117" s="273"/>
      <c r="E117" s="273"/>
      <c r="F117" s="308"/>
      <c r="G117" s="273"/>
      <c r="H117" s="273"/>
      <c r="I117" s="273"/>
      <c r="J117" s="273"/>
      <c r="K117" s="307"/>
    </row>
    <row r="118" spans="2:11" ht="18.75" customHeight="1">
      <c r="B118" s="283"/>
      <c r="C118" s="283"/>
      <c r="D118" s="283"/>
      <c r="E118" s="283"/>
      <c r="F118" s="283"/>
      <c r="G118" s="283"/>
      <c r="H118" s="283"/>
      <c r="I118" s="283"/>
      <c r="J118" s="283"/>
      <c r="K118" s="283"/>
    </row>
    <row r="119" spans="2:11" ht="7.5" customHeight="1">
      <c r="B119" s="309"/>
      <c r="C119" s="310"/>
      <c r="D119" s="310"/>
      <c r="E119" s="310"/>
      <c r="F119" s="310"/>
      <c r="G119" s="310"/>
      <c r="H119" s="310"/>
      <c r="I119" s="310"/>
      <c r="J119" s="310"/>
      <c r="K119" s="311"/>
    </row>
    <row r="120" spans="2:11" ht="45" customHeight="1">
      <c r="B120" s="312"/>
      <c r="C120" s="391" t="s">
        <v>936</v>
      </c>
      <c r="D120" s="391"/>
      <c r="E120" s="391"/>
      <c r="F120" s="391"/>
      <c r="G120" s="391"/>
      <c r="H120" s="391"/>
      <c r="I120" s="391"/>
      <c r="J120" s="391"/>
      <c r="K120" s="313"/>
    </row>
    <row r="121" spans="2:11" ht="17.25" customHeight="1">
      <c r="B121" s="314"/>
      <c r="C121" s="289" t="s">
        <v>883</v>
      </c>
      <c r="D121" s="289"/>
      <c r="E121" s="289"/>
      <c r="F121" s="289" t="s">
        <v>884</v>
      </c>
      <c r="G121" s="290"/>
      <c r="H121" s="289" t="s">
        <v>123</v>
      </c>
      <c r="I121" s="289" t="s">
        <v>56</v>
      </c>
      <c r="J121" s="289" t="s">
        <v>885</v>
      </c>
      <c r="K121" s="315"/>
    </row>
    <row r="122" spans="2:11" ht="17.25" customHeight="1">
      <c r="B122" s="314"/>
      <c r="C122" s="291" t="s">
        <v>886</v>
      </c>
      <c r="D122" s="291"/>
      <c r="E122" s="291"/>
      <c r="F122" s="292" t="s">
        <v>887</v>
      </c>
      <c r="G122" s="293"/>
      <c r="H122" s="291"/>
      <c r="I122" s="291"/>
      <c r="J122" s="291" t="s">
        <v>888</v>
      </c>
      <c r="K122" s="315"/>
    </row>
    <row r="123" spans="2:11" ht="5.25" customHeight="1">
      <c r="B123" s="316"/>
      <c r="C123" s="294"/>
      <c r="D123" s="294"/>
      <c r="E123" s="294"/>
      <c r="F123" s="294"/>
      <c r="G123" s="277"/>
      <c r="H123" s="294"/>
      <c r="I123" s="294"/>
      <c r="J123" s="294"/>
      <c r="K123" s="317"/>
    </row>
    <row r="124" spans="2:11" ht="15" customHeight="1">
      <c r="B124" s="316"/>
      <c r="C124" s="277" t="s">
        <v>892</v>
      </c>
      <c r="D124" s="294"/>
      <c r="E124" s="294"/>
      <c r="F124" s="296" t="s">
        <v>889</v>
      </c>
      <c r="G124" s="277"/>
      <c r="H124" s="277" t="s">
        <v>928</v>
      </c>
      <c r="I124" s="277" t="s">
        <v>891</v>
      </c>
      <c r="J124" s="277">
        <v>120</v>
      </c>
      <c r="K124" s="318"/>
    </row>
    <row r="125" spans="2:11" ht="15" customHeight="1">
      <c r="B125" s="316"/>
      <c r="C125" s="277" t="s">
        <v>937</v>
      </c>
      <c r="D125" s="277"/>
      <c r="E125" s="277"/>
      <c r="F125" s="296" t="s">
        <v>889</v>
      </c>
      <c r="G125" s="277"/>
      <c r="H125" s="277" t="s">
        <v>938</v>
      </c>
      <c r="I125" s="277" t="s">
        <v>891</v>
      </c>
      <c r="J125" s="277" t="s">
        <v>939</v>
      </c>
      <c r="K125" s="318"/>
    </row>
    <row r="126" spans="2:11" ht="15" customHeight="1">
      <c r="B126" s="316"/>
      <c r="C126" s="277" t="s">
        <v>838</v>
      </c>
      <c r="D126" s="277"/>
      <c r="E126" s="277"/>
      <c r="F126" s="296" t="s">
        <v>889</v>
      </c>
      <c r="G126" s="277"/>
      <c r="H126" s="277" t="s">
        <v>940</v>
      </c>
      <c r="I126" s="277" t="s">
        <v>891</v>
      </c>
      <c r="J126" s="277" t="s">
        <v>939</v>
      </c>
      <c r="K126" s="318"/>
    </row>
    <row r="127" spans="2:11" ht="15" customHeight="1">
      <c r="B127" s="316"/>
      <c r="C127" s="277" t="s">
        <v>900</v>
      </c>
      <c r="D127" s="277"/>
      <c r="E127" s="277"/>
      <c r="F127" s="296" t="s">
        <v>895</v>
      </c>
      <c r="G127" s="277"/>
      <c r="H127" s="277" t="s">
        <v>901</v>
      </c>
      <c r="I127" s="277" t="s">
        <v>891</v>
      </c>
      <c r="J127" s="277">
        <v>15</v>
      </c>
      <c r="K127" s="318"/>
    </row>
    <row r="128" spans="2:11" ht="15" customHeight="1">
      <c r="B128" s="316"/>
      <c r="C128" s="298" t="s">
        <v>902</v>
      </c>
      <c r="D128" s="298"/>
      <c r="E128" s="298"/>
      <c r="F128" s="299" t="s">
        <v>895</v>
      </c>
      <c r="G128" s="298"/>
      <c r="H128" s="298" t="s">
        <v>903</v>
      </c>
      <c r="I128" s="298" t="s">
        <v>891</v>
      </c>
      <c r="J128" s="298">
        <v>15</v>
      </c>
      <c r="K128" s="318"/>
    </row>
    <row r="129" spans="2:11" ht="15" customHeight="1">
      <c r="B129" s="316"/>
      <c r="C129" s="298" t="s">
        <v>904</v>
      </c>
      <c r="D129" s="298"/>
      <c r="E129" s="298"/>
      <c r="F129" s="299" t="s">
        <v>895</v>
      </c>
      <c r="G129" s="298"/>
      <c r="H129" s="298" t="s">
        <v>905</v>
      </c>
      <c r="I129" s="298" t="s">
        <v>891</v>
      </c>
      <c r="J129" s="298">
        <v>20</v>
      </c>
      <c r="K129" s="318"/>
    </row>
    <row r="130" spans="2:11" ht="15" customHeight="1">
      <c r="B130" s="316"/>
      <c r="C130" s="298" t="s">
        <v>906</v>
      </c>
      <c r="D130" s="298"/>
      <c r="E130" s="298"/>
      <c r="F130" s="299" t="s">
        <v>895</v>
      </c>
      <c r="G130" s="298"/>
      <c r="H130" s="298" t="s">
        <v>907</v>
      </c>
      <c r="I130" s="298" t="s">
        <v>891</v>
      </c>
      <c r="J130" s="298">
        <v>20</v>
      </c>
      <c r="K130" s="318"/>
    </row>
    <row r="131" spans="2:11" ht="15" customHeight="1">
      <c r="B131" s="316"/>
      <c r="C131" s="277" t="s">
        <v>894</v>
      </c>
      <c r="D131" s="277"/>
      <c r="E131" s="277"/>
      <c r="F131" s="296" t="s">
        <v>895</v>
      </c>
      <c r="G131" s="277"/>
      <c r="H131" s="277" t="s">
        <v>928</v>
      </c>
      <c r="I131" s="277" t="s">
        <v>891</v>
      </c>
      <c r="J131" s="277">
        <v>50</v>
      </c>
      <c r="K131" s="318"/>
    </row>
    <row r="132" spans="2:11" ht="15" customHeight="1">
      <c r="B132" s="316"/>
      <c r="C132" s="277" t="s">
        <v>908</v>
      </c>
      <c r="D132" s="277"/>
      <c r="E132" s="277"/>
      <c r="F132" s="296" t="s">
        <v>895</v>
      </c>
      <c r="G132" s="277"/>
      <c r="H132" s="277" t="s">
        <v>928</v>
      </c>
      <c r="I132" s="277" t="s">
        <v>891</v>
      </c>
      <c r="J132" s="277">
        <v>50</v>
      </c>
      <c r="K132" s="318"/>
    </row>
    <row r="133" spans="2:11" ht="15" customHeight="1">
      <c r="B133" s="316"/>
      <c r="C133" s="277" t="s">
        <v>914</v>
      </c>
      <c r="D133" s="277"/>
      <c r="E133" s="277"/>
      <c r="F133" s="296" t="s">
        <v>895</v>
      </c>
      <c r="G133" s="277"/>
      <c r="H133" s="277" t="s">
        <v>928</v>
      </c>
      <c r="I133" s="277" t="s">
        <v>891</v>
      </c>
      <c r="J133" s="277">
        <v>50</v>
      </c>
      <c r="K133" s="318"/>
    </row>
    <row r="134" spans="2:11" ht="15" customHeight="1">
      <c r="B134" s="316"/>
      <c r="C134" s="277" t="s">
        <v>916</v>
      </c>
      <c r="D134" s="277"/>
      <c r="E134" s="277"/>
      <c r="F134" s="296" t="s">
        <v>895</v>
      </c>
      <c r="G134" s="277"/>
      <c r="H134" s="277" t="s">
        <v>928</v>
      </c>
      <c r="I134" s="277" t="s">
        <v>891</v>
      </c>
      <c r="J134" s="277">
        <v>50</v>
      </c>
      <c r="K134" s="318"/>
    </row>
    <row r="135" spans="2:11" ht="15" customHeight="1">
      <c r="B135" s="316"/>
      <c r="C135" s="277" t="s">
        <v>128</v>
      </c>
      <c r="D135" s="277"/>
      <c r="E135" s="277"/>
      <c r="F135" s="296" t="s">
        <v>895</v>
      </c>
      <c r="G135" s="277"/>
      <c r="H135" s="277" t="s">
        <v>941</v>
      </c>
      <c r="I135" s="277" t="s">
        <v>891</v>
      </c>
      <c r="J135" s="277">
        <v>255</v>
      </c>
      <c r="K135" s="318"/>
    </row>
    <row r="136" spans="2:11" ht="15" customHeight="1">
      <c r="B136" s="316"/>
      <c r="C136" s="277" t="s">
        <v>918</v>
      </c>
      <c r="D136" s="277"/>
      <c r="E136" s="277"/>
      <c r="F136" s="296" t="s">
        <v>889</v>
      </c>
      <c r="G136" s="277"/>
      <c r="H136" s="277" t="s">
        <v>942</v>
      </c>
      <c r="I136" s="277" t="s">
        <v>920</v>
      </c>
      <c r="J136" s="277"/>
      <c r="K136" s="318"/>
    </row>
    <row r="137" spans="2:11" ht="15" customHeight="1">
      <c r="B137" s="316"/>
      <c r="C137" s="277" t="s">
        <v>921</v>
      </c>
      <c r="D137" s="277"/>
      <c r="E137" s="277"/>
      <c r="F137" s="296" t="s">
        <v>889</v>
      </c>
      <c r="G137" s="277"/>
      <c r="H137" s="277" t="s">
        <v>943</v>
      </c>
      <c r="I137" s="277" t="s">
        <v>923</v>
      </c>
      <c r="J137" s="277"/>
      <c r="K137" s="318"/>
    </row>
    <row r="138" spans="2:11" ht="15" customHeight="1">
      <c r="B138" s="316"/>
      <c r="C138" s="277" t="s">
        <v>924</v>
      </c>
      <c r="D138" s="277"/>
      <c r="E138" s="277"/>
      <c r="F138" s="296" t="s">
        <v>889</v>
      </c>
      <c r="G138" s="277"/>
      <c r="H138" s="277" t="s">
        <v>924</v>
      </c>
      <c r="I138" s="277" t="s">
        <v>923</v>
      </c>
      <c r="J138" s="277"/>
      <c r="K138" s="318"/>
    </row>
    <row r="139" spans="2:11" ht="15" customHeight="1">
      <c r="B139" s="316"/>
      <c r="C139" s="277" t="s">
        <v>37</v>
      </c>
      <c r="D139" s="277"/>
      <c r="E139" s="277"/>
      <c r="F139" s="296" t="s">
        <v>889</v>
      </c>
      <c r="G139" s="277"/>
      <c r="H139" s="277" t="s">
        <v>944</v>
      </c>
      <c r="I139" s="277" t="s">
        <v>923</v>
      </c>
      <c r="J139" s="277"/>
      <c r="K139" s="318"/>
    </row>
    <row r="140" spans="2:11" ht="15" customHeight="1">
      <c r="B140" s="316"/>
      <c r="C140" s="277" t="s">
        <v>945</v>
      </c>
      <c r="D140" s="277"/>
      <c r="E140" s="277"/>
      <c r="F140" s="296" t="s">
        <v>889</v>
      </c>
      <c r="G140" s="277"/>
      <c r="H140" s="277" t="s">
        <v>946</v>
      </c>
      <c r="I140" s="277" t="s">
        <v>923</v>
      </c>
      <c r="J140" s="277"/>
      <c r="K140" s="318"/>
    </row>
    <row r="141" spans="2:11" ht="15" customHeight="1">
      <c r="B141" s="319"/>
      <c r="C141" s="320"/>
      <c r="D141" s="320"/>
      <c r="E141" s="320"/>
      <c r="F141" s="320"/>
      <c r="G141" s="320"/>
      <c r="H141" s="320"/>
      <c r="I141" s="320"/>
      <c r="J141" s="320"/>
      <c r="K141" s="321"/>
    </row>
    <row r="142" spans="2:11" ht="18.75" customHeight="1">
      <c r="B142" s="273"/>
      <c r="C142" s="273"/>
      <c r="D142" s="273"/>
      <c r="E142" s="273"/>
      <c r="F142" s="308"/>
      <c r="G142" s="273"/>
      <c r="H142" s="273"/>
      <c r="I142" s="273"/>
      <c r="J142" s="273"/>
      <c r="K142" s="273"/>
    </row>
    <row r="143" spans="2:11" ht="18.75" customHeight="1">
      <c r="B143" s="283"/>
      <c r="C143" s="283"/>
      <c r="D143" s="283"/>
      <c r="E143" s="283"/>
      <c r="F143" s="283"/>
      <c r="G143" s="283"/>
      <c r="H143" s="283"/>
      <c r="I143" s="283"/>
      <c r="J143" s="283"/>
      <c r="K143" s="283"/>
    </row>
    <row r="144" spans="2:11" ht="7.5" customHeight="1">
      <c r="B144" s="284"/>
      <c r="C144" s="285"/>
      <c r="D144" s="285"/>
      <c r="E144" s="285"/>
      <c r="F144" s="285"/>
      <c r="G144" s="285"/>
      <c r="H144" s="285"/>
      <c r="I144" s="285"/>
      <c r="J144" s="285"/>
      <c r="K144" s="286"/>
    </row>
    <row r="145" spans="2:11" ht="45" customHeight="1">
      <c r="B145" s="287"/>
      <c r="C145" s="392" t="s">
        <v>947</v>
      </c>
      <c r="D145" s="392"/>
      <c r="E145" s="392"/>
      <c r="F145" s="392"/>
      <c r="G145" s="392"/>
      <c r="H145" s="392"/>
      <c r="I145" s="392"/>
      <c r="J145" s="392"/>
      <c r="K145" s="288"/>
    </row>
    <row r="146" spans="2:11" ht="17.25" customHeight="1">
      <c r="B146" s="287"/>
      <c r="C146" s="289" t="s">
        <v>883</v>
      </c>
      <c r="D146" s="289"/>
      <c r="E146" s="289"/>
      <c r="F146" s="289" t="s">
        <v>884</v>
      </c>
      <c r="G146" s="290"/>
      <c r="H146" s="289" t="s">
        <v>123</v>
      </c>
      <c r="I146" s="289" t="s">
        <v>56</v>
      </c>
      <c r="J146" s="289" t="s">
        <v>885</v>
      </c>
      <c r="K146" s="288"/>
    </row>
    <row r="147" spans="2:11" ht="17.25" customHeight="1">
      <c r="B147" s="287"/>
      <c r="C147" s="291" t="s">
        <v>886</v>
      </c>
      <c r="D147" s="291"/>
      <c r="E147" s="291"/>
      <c r="F147" s="292" t="s">
        <v>887</v>
      </c>
      <c r="G147" s="293"/>
      <c r="H147" s="291"/>
      <c r="I147" s="291"/>
      <c r="J147" s="291" t="s">
        <v>888</v>
      </c>
      <c r="K147" s="288"/>
    </row>
    <row r="148" spans="2:11" ht="5.25" customHeight="1">
      <c r="B148" s="297"/>
      <c r="C148" s="294"/>
      <c r="D148" s="294"/>
      <c r="E148" s="294"/>
      <c r="F148" s="294"/>
      <c r="G148" s="295"/>
      <c r="H148" s="294"/>
      <c r="I148" s="294"/>
      <c r="J148" s="294"/>
      <c r="K148" s="318"/>
    </row>
    <row r="149" spans="2:11" ht="15" customHeight="1">
      <c r="B149" s="297"/>
      <c r="C149" s="322" t="s">
        <v>892</v>
      </c>
      <c r="D149" s="277"/>
      <c r="E149" s="277"/>
      <c r="F149" s="323" t="s">
        <v>889</v>
      </c>
      <c r="G149" s="277"/>
      <c r="H149" s="322" t="s">
        <v>928</v>
      </c>
      <c r="I149" s="322" t="s">
        <v>891</v>
      </c>
      <c r="J149" s="322">
        <v>120</v>
      </c>
      <c r="K149" s="318"/>
    </row>
    <row r="150" spans="2:11" ht="15" customHeight="1">
      <c r="B150" s="297"/>
      <c r="C150" s="322" t="s">
        <v>937</v>
      </c>
      <c r="D150" s="277"/>
      <c r="E150" s="277"/>
      <c r="F150" s="323" t="s">
        <v>889</v>
      </c>
      <c r="G150" s="277"/>
      <c r="H150" s="322" t="s">
        <v>948</v>
      </c>
      <c r="I150" s="322" t="s">
        <v>891</v>
      </c>
      <c r="J150" s="322" t="s">
        <v>939</v>
      </c>
      <c r="K150" s="318"/>
    </row>
    <row r="151" spans="2:11" ht="15" customHeight="1">
      <c r="B151" s="297"/>
      <c r="C151" s="322" t="s">
        <v>838</v>
      </c>
      <c r="D151" s="277"/>
      <c r="E151" s="277"/>
      <c r="F151" s="323" t="s">
        <v>889</v>
      </c>
      <c r="G151" s="277"/>
      <c r="H151" s="322" t="s">
        <v>949</v>
      </c>
      <c r="I151" s="322" t="s">
        <v>891</v>
      </c>
      <c r="J151" s="322" t="s">
        <v>939</v>
      </c>
      <c r="K151" s="318"/>
    </row>
    <row r="152" spans="2:11" ht="15" customHeight="1">
      <c r="B152" s="297"/>
      <c r="C152" s="322" t="s">
        <v>894</v>
      </c>
      <c r="D152" s="277"/>
      <c r="E152" s="277"/>
      <c r="F152" s="323" t="s">
        <v>895</v>
      </c>
      <c r="G152" s="277"/>
      <c r="H152" s="322" t="s">
        <v>928</v>
      </c>
      <c r="I152" s="322" t="s">
        <v>891</v>
      </c>
      <c r="J152" s="322">
        <v>50</v>
      </c>
      <c r="K152" s="318"/>
    </row>
    <row r="153" spans="2:11" ht="15" customHeight="1">
      <c r="B153" s="297"/>
      <c r="C153" s="322" t="s">
        <v>897</v>
      </c>
      <c r="D153" s="277"/>
      <c r="E153" s="277"/>
      <c r="F153" s="323" t="s">
        <v>889</v>
      </c>
      <c r="G153" s="277"/>
      <c r="H153" s="322" t="s">
        <v>928</v>
      </c>
      <c r="I153" s="322" t="s">
        <v>899</v>
      </c>
      <c r="J153" s="322"/>
      <c r="K153" s="318"/>
    </row>
    <row r="154" spans="2:11" ht="15" customHeight="1">
      <c r="B154" s="297"/>
      <c r="C154" s="322" t="s">
        <v>908</v>
      </c>
      <c r="D154" s="277"/>
      <c r="E154" s="277"/>
      <c r="F154" s="323" t="s">
        <v>895</v>
      </c>
      <c r="G154" s="277"/>
      <c r="H154" s="322" t="s">
        <v>928</v>
      </c>
      <c r="I154" s="322" t="s">
        <v>891</v>
      </c>
      <c r="J154" s="322">
        <v>50</v>
      </c>
      <c r="K154" s="318"/>
    </row>
    <row r="155" spans="2:11" ht="15" customHeight="1">
      <c r="B155" s="297"/>
      <c r="C155" s="322" t="s">
        <v>916</v>
      </c>
      <c r="D155" s="277"/>
      <c r="E155" s="277"/>
      <c r="F155" s="323" t="s">
        <v>895</v>
      </c>
      <c r="G155" s="277"/>
      <c r="H155" s="322" t="s">
        <v>928</v>
      </c>
      <c r="I155" s="322" t="s">
        <v>891</v>
      </c>
      <c r="J155" s="322">
        <v>50</v>
      </c>
      <c r="K155" s="318"/>
    </row>
    <row r="156" spans="2:11" ht="15" customHeight="1">
      <c r="B156" s="297"/>
      <c r="C156" s="322" t="s">
        <v>914</v>
      </c>
      <c r="D156" s="277"/>
      <c r="E156" s="277"/>
      <c r="F156" s="323" t="s">
        <v>895</v>
      </c>
      <c r="G156" s="277"/>
      <c r="H156" s="322" t="s">
        <v>928</v>
      </c>
      <c r="I156" s="322" t="s">
        <v>891</v>
      </c>
      <c r="J156" s="322">
        <v>50</v>
      </c>
      <c r="K156" s="318"/>
    </row>
    <row r="157" spans="2:11" ht="15" customHeight="1">
      <c r="B157" s="297"/>
      <c r="C157" s="322" t="s">
        <v>98</v>
      </c>
      <c r="D157" s="277"/>
      <c r="E157" s="277"/>
      <c r="F157" s="323" t="s">
        <v>889</v>
      </c>
      <c r="G157" s="277"/>
      <c r="H157" s="322" t="s">
        <v>950</v>
      </c>
      <c r="I157" s="322" t="s">
        <v>891</v>
      </c>
      <c r="J157" s="322" t="s">
        <v>951</v>
      </c>
      <c r="K157" s="318"/>
    </row>
    <row r="158" spans="2:11" ht="15" customHeight="1">
      <c r="B158" s="297"/>
      <c r="C158" s="322" t="s">
        <v>952</v>
      </c>
      <c r="D158" s="277"/>
      <c r="E158" s="277"/>
      <c r="F158" s="323" t="s">
        <v>889</v>
      </c>
      <c r="G158" s="277"/>
      <c r="H158" s="322" t="s">
        <v>953</v>
      </c>
      <c r="I158" s="322" t="s">
        <v>923</v>
      </c>
      <c r="J158" s="322"/>
      <c r="K158" s="318"/>
    </row>
    <row r="159" spans="2:11" ht="15" customHeight="1">
      <c r="B159" s="324"/>
      <c r="C159" s="306"/>
      <c r="D159" s="306"/>
      <c r="E159" s="306"/>
      <c r="F159" s="306"/>
      <c r="G159" s="306"/>
      <c r="H159" s="306"/>
      <c r="I159" s="306"/>
      <c r="J159" s="306"/>
      <c r="K159" s="325"/>
    </row>
    <row r="160" spans="2:11" ht="18.75" customHeight="1">
      <c r="B160" s="273"/>
      <c r="C160" s="277"/>
      <c r="D160" s="277"/>
      <c r="E160" s="277"/>
      <c r="F160" s="296"/>
      <c r="G160" s="277"/>
      <c r="H160" s="277"/>
      <c r="I160" s="277"/>
      <c r="J160" s="277"/>
      <c r="K160" s="273"/>
    </row>
    <row r="161" spans="2:11" ht="18.75" customHeight="1">
      <c r="B161" s="283"/>
      <c r="C161" s="283"/>
      <c r="D161" s="283"/>
      <c r="E161" s="283"/>
      <c r="F161" s="283"/>
      <c r="G161" s="283"/>
      <c r="H161" s="283"/>
      <c r="I161" s="283"/>
      <c r="J161" s="283"/>
      <c r="K161" s="283"/>
    </row>
    <row r="162" spans="2:11" ht="7.5" customHeight="1">
      <c r="B162" s="265"/>
      <c r="C162" s="266"/>
      <c r="D162" s="266"/>
      <c r="E162" s="266"/>
      <c r="F162" s="266"/>
      <c r="G162" s="266"/>
      <c r="H162" s="266"/>
      <c r="I162" s="266"/>
      <c r="J162" s="266"/>
      <c r="K162" s="267"/>
    </row>
    <row r="163" spans="2:11" ht="45" customHeight="1">
      <c r="B163" s="268"/>
      <c r="C163" s="391" t="s">
        <v>954</v>
      </c>
      <c r="D163" s="391"/>
      <c r="E163" s="391"/>
      <c r="F163" s="391"/>
      <c r="G163" s="391"/>
      <c r="H163" s="391"/>
      <c r="I163" s="391"/>
      <c r="J163" s="391"/>
      <c r="K163" s="269"/>
    </row>
    <row r="164" spans="2:11" ht="17.25" customHeight="1">
      <c r="B164" s="268"/>
      <c r="C164" s="289" t="s">
        <v>883</v>
      </c>
      <c r="D164" s="289"/>
      <c r="E164" s="289"/>
      <c r="F164" s="289" t="s">
        <v>884</v>
      </c>
      <c r="G164" s="326"/>
      <c r="H164" s="327" t="s">
        <v>123</v>
      </c>
      <c r="I164" s="327" t="s">
        <v>56</v>
      </c>
      <c r="J164" s="289" t="s">
        <v>885</v>
      </c>
      <c r="K164" s="269"/>
    </row>
    <row r="165" spans="2:11" ht="17.25" customHeight="1">
      <c r="B165" s="270"/>
      <c r="C165" s="291" t="s">
        <v>886</v>
      </c>
      <c r="D165" s="291"/>
      <c r="E165" s="291"/>
      <c r="F165" s="292" t="s">
        <v>887</v>
      </c>
      <c r="G165" s="328"/>
      <c r="H165" s="329"/>
      <c r="I165" s="329"/>
      <c r="J165" s="291" t="s">
        <v>888</v>
      </c>
      <c r="K165" s="271"/>
    </row>
    <row r="166" spans="2:11" ht="5.25" customHeight="1">
      <c r="B166" s="297"/>
      <c r="C166" s="294"/>
      <c r="D166" s="294"/>
      <c r="E166" s="294"/>
      <c r="F166" s="294"/>
      <c r="G166" s="295"/>
      <c r="H166" s="294"/>
      <c r="I166" s="294"/>
      <c r="J166" s="294"/>
      <c r="K166" s="318"/>
    </row>
    <row r="167" spans="2:11" ht="15" customHeight="1">
      <c r="B167" s="297"/>
      <c r="C167" s="277" t="s">
        <v>892</v>
      </c>
      <c r="D167" s="277"/>
      <c r="E167" s="277"/>
      <c r="F167" s="296" t="s">
        <v>889</v>
      </c>
      <c r="G167" s="277"/>
      <c r="H167" s="277" t="s">
        <v>928</v>
      </c>
      <c r="I167" s="277" t="s">
        <v>891</v>
      </c>
      <c r="J167" s="277">
        <v>120</v>
      </c>
      <c r="K167" s="318"/>
    </row>
    <row r="168" spans="2:11" ht="15" customHeight="1">
      <c r="B168" s="297"/>
      <c r="C168" s="277" t="s">
        <v>937</v>
      </c>
      <c r="D168" s="277"/>
      <c r="E168" s="277"/>
      <c r="F168" s="296" t="s">
        <v>889</v>
      </c>
      <c r="G168" s="277"/>
      <c r="H168" s="277" t="s">
        <v>938</v>
      </c>
      <c r="I168" s="277" t="s">
        <v>891</v>
      </c>
      <c r="J168" s="277" t="s">
        <v>939</v>
      </c>
      <c r="K168" s="318"/>
    </row>
    <row r="169" spans="2:11" ht="15" customHeight="1">
      <c r="B169" s="297"/>
      <c r="C169" s="277" t="s">
        <v>838</v>
      </c>
      <c r="D169" s="277"/>
      <c r="E169" s="277"/>
      <c r="F169" s="296" t="s">
        <v>889</v>
      </c>
      <c r="G169" s="277"/>
      <c r="H169" s="277" t="s">
        <v>955</v>
      </c>
      <c r="I169" s="277" t="s">
        <v>891</v>
      </c>
      <c r="J169" s="277" t="s">
        <v>939</v>
      </c>
      <c r="K169" s="318"/>
    </row>
    <row r="170" spans="2:11" ht="15" customHeight="1">
      <c r="B170" s="297"/>
      <c r="C170" s="277" t="s">
        <v>894</v>
      </c>
      <c r="D170" s="277"/>
      <c r="E170" s="277"/>
      <c r="F170" s="296" t="s">
        <v>895</v>
      </c>
      <c r="G170" s="277"/>
      <c r="H170" s="277" t="s">
        <v>955</v>
      </c>
      <c r="I170" s="277" t="s">
        <v>891</v>
      </c>
      <c r="J170" s="277">
        <v>50</v>
      </c>
      <c r="K170" s="318"/>
    </row>
    <row r="171" spans="2:11" ht="15" customHeight="1">
      <c r="B171" s="297"/>
      <c r="C171" s="277" t="s">
        <v>897</v>
      </c>
      <c r="D171" s="277"/>
      <c r="E171" s="277"/>
      <c r="F171" s="296" t="s">
        <v>889</v>
      </c>
      <c r="G171" s="277"/>
      <c r="H171" s="277" t="s">
        <v>955</v>
      </c>
      <c r="I171" s="277" t="s">
        <v>899</v>
      </c>
      <c r="J171" s="277"/>
      <c r="K171" s="318"/>
    </row>
    <row r="172" spans="2:11" ht="15" customHeight="1">
      <c r="B172" s="297"/>
      <c r="C172" s="277" t="s">
        <v>908</v>
      </c>
      <c r="D172" s="277"/>
      <c r="E172" s="277"/>
      <c r="F172" s="296" t="s">
        <v>895</v>
      </c>
      <c r="G172" s="277"/>
      <c r="H172" s="277" t="s">
        <v>955</v>
      </c>
      <c r="I172" s="277" t="s">
        <v>891</v>
      </c>
      <c r="J172" s="277">
        <v>50</v>
      </c>
      <c r="K172" s="318"/>
    </row>
    <row r="173" spans="2:11" ht="15" customHeight="1">
      <c r="B173" s="297"/>
      <c r="C173" s="277" t="s">
        <v>916</v>
      </c>
      <c r="D173" s="277"/>
      <c r="E173" s="277"/>
      <c r="F173" s="296" t="s">
        <v>895</v>
      </c>
      <c r="G173" s="277"/>
      <c r="H173" s="277" t="s">
        <v>955</v>
      </c>
      <c r="I173" s="277" t="s">
        <v>891</v>
      </c>
      <c r="J173" s="277">
        <v>50</v>
      </c>
      <c r="K173" s="318"/>
    </row>
    <row r="174" spans="2:11" ht="15" customHeight="1">
      <c r="B174" s="297"/>
      <c r="C174" s="277" t="s">
        <v>914</v>
      </c>
      <c r="D174" s="277"/>
      <c r="E174" s="277"/>
      <c r="F174" s="296" t="s">
        <v>895</v>
      </c>
      <c r="G174" s="277"/>
      <c r="H174" s="277" t="s">
        <v>955</v>
      </c>
      <c r="I174" s="277" t="s">
        <v>891</v>
      </c>
      <c r="J174" s="277">
        <v>50</v>
      </c>
      <c r="K174" s="318"/>
    </row>
    <row r="175" spans="2:11" ht="15" customHeight="1">
      <c r="B175" s="297"/>
      <c r="C175" s="277" t="s">
        <v>122</v>
      </c>
      <c r="D175" s="277"/>
      <c r="E175" s="277"/>
      <c r="F175" s="296" t="s">
        <v>889</v>
      </c>
      <c r="G175" s="277"/>
      <c r="H175" s="277" t="s">
        <v>956</v>
      </c>
      <c r="I175" s="277" t="s">
        <v>957</v>
      </c>
      <c r="J175" s="277"/>
      <c r="K175" s="318"/>
    </row>
    <row r="176" spans="2:11" ht="15" customHeight="1">
      <c r="B176" s="297"/>
      <c r="C176" s="277" t="s">
        <v>56</v>
      </c>
      <c r="D176" s="277"/>
      <c r="E176" s="277"/>
      <c r="F176" s="296" t="s">
        <v>889</v>
      </c>
      <c r="G176" s="277"/>
      <c r="H176" s="277" t="s">
        <v>958</v>
      </c>
      <c r="I176" s="277" t="s">
        <v>959</v>
      </c>
      <c r="J176" s="277">
        <v>1</v>
      </c>
      <c r="K176" s="318"/>
    </row>
    <row r="177" spans="2:11" ht="15" customHeight="1">
      <c r="B177" s="297"/>
      <c r="C177" s="277" t="s">
        <v>52</v>
      </c>
      <c r="D177" s="277"/>
      <c r="E177" s="277"/>
      <c r="F177" s="296" t="s">
        <v>889</v>
      </c>
      <c r="G177" s="277"/>
      <c r="H177" s="277" t="s">
        <v>960</v>
      </c>
      <c r="I177" s="277" t="s">
        <v>891</v>
      </c>
      <c r="J177" s="277">
        <v>20</v>
      </c>
      <c r="K177" s="318"/>
    </row>
    <row r="178" spans="2:11" ht="15" customHeight="1">
      <c r="B178" s="297"/>
      <c r="C178" s="277" t="s">
        <v>123</v>
      </c>
      <c r="D178" s="277"/>
      <c r="E178" s="277"/>
      <c r="F178" s="296" t="s">
        <v>889</v>
      </c>
      <c r="G178" s="277"/>
      <c r="H178" s="277" t="s">
        <v>961</v>
      </c>
      <c r="I178" s="277" t="s">
        <v>891</v>
      </c>
      <c r="J178" s="277">
        <v>255</v>
      </c>
      <c r="K178" s="318"/>
    </row>
    <row r="179" spans="2:11" ht="15" customHeight="1">
      <c r="B179" s="297"/>
      <c r="C179" s="277" t="s">
        <v>124</v>
      </c>
      <c r="D179" s="277"/>
      <c r="E179" s="277"/>
      <c r="F179" s="296" t="s">
        <v>889</v>
      </c>
      <c r="G179" s="277"/>
      <c r="H179" s="277" t="s">
        <v>854</v>
      </c>
      <c r="I179" s="277" t="s">
        <v>891</v>
      </c>
      <c r="J179" s="277">
        <v>10</v>
      </c>
      <c r="K179" s="318"/>
    </row>
    <row r="180" spans="2:11" ht="15" customHeight="1">
      <c r="B180" s="297"/>
      <c r="C180" s="277" t="s">
        <v>125</v>
      </c>
      <c r="D180" s="277"/>
      <c r="E180" s="277"/>
      <c r="F180" s="296" t="s">
        <v>889</v>
      </c>
      <c r="G180" s="277"/>
      <c r="H180" s="277" t="s">
        <v>962</v>
      </c>
      <c r="I180" s="277" t="s">
        <v>923</v>
      </c>
      <c r="J180" s="277"/>
      <c r="K180" s="318"/>
    </row>
    <row r="181" spans="2:11" ht="15" customHeight="1">
      <c r="B181" s="297"/>
      <c r="C181" s="277" t="s">
        <v>963</v>
      </c>
      <c r="D181" s="277"/>
      <c r="E181" s="277"/>
      <c r="F181" s="296" t="s">
        <v>889</v>
      </c>
      <c r="G181" s="277"/>
      <c r="H181" s="277" t="s">
        <v>964</v>
      </c>
      <c r="I181" s="277" t="s">
        <v>923</v>
      </c>
      <c r="J181" s="277"/>
      <c r="K181" s="318"/>
    </row>
    <row r="182" spans="2:11" ht="15" customHeight="1">
      <c r="B182" s="297"/>
      <c r="C182" s="277" t="s">
        <v>952</v>
      </c>
      <c r="D182" s="277"/>
      <c r="E182" s="277"/>
      <c r="F182" s="296" t="s">
        <v>889</v>
      </c>
      <c r="G182" s="277"/>
      <c r="H182" s="277" t="s">
        <v>965</v>
      </c>
      <c r="I182" s="277" t="s">
        <v>923</v>
      </c>
      <c r="J182" s="277"/>
      <c r="K182" s="318"/>
    </row>
    <row r="183" spans="2:11" ht="15" customHeight="1">
      <c r="B183" s="297"/>
      <c r="C183" s="277" t="s">
        <v>127</v>
      </c>
      <c r="D183" s="277"/>
      <c r="E183" s="277"/>
      <c r="F183" s="296" t="s">
        <v>895</v>
      </c>
      <c r="G183" s="277"/>
      <c r="H183" s="277" t="s">
        <v>966</v>
      </c>
      <c r="I183" s="277" t="s">
        <v>891</v>
      </c>
      <c r="J183" s="277">
        <v>50</v>
      </c>
      <c r="K183" s="318"/>
    </row>
    <row r="184" spans="2:11" ht="15" customHeight="1">
      <c r="B184" s="297"/>
      <c r="C184" s="277" t="s">
        <v>967</v>
      </c>
      <c r="D184" s="277"/>
      <c r="E184" s="277"/>
      <c r="F184" s="296" t="s">
        <v>895</v>
      </c>
      <c r="G184" s="277"/>
      <c r="H184" s="277" t="s">
        <v>968</v>
      </c>
      <c r="I184" s="277" t="s">
        <v>969</v>
      </c>
      <c r="J184" s="277"/>
      <c r="K184" s="318"/>
    </row>
    <row r="185" spans="2:11" ht="15" customHeight="1">
      <c r="B185" s="297"/>
      <c r="C185" s="277" t="s">
        <v>970</v>
      </c>
      <c r="D185" s="277"/>
      <c r="E185" s="277"/>
      <c r="F185" s="296" t="s">
        <v>895</v>
      </c>
      <c r="G185" s="277"/>
      <c r="H185" s="277" t="s">
        <v>971</v>
      </c>
      <c r="I185" s="277" t="s">
        <v>969</v>
      </c>
      <c r="J185" s="277"/>
      <c r="K185" s="318"/>
    </row>
    <row r="186" spans="2:11" ht="15" customHeight="1">
      <c r="B186" s="297"/>
      <c r="C186" s="277" t="s">
        <v>972</v>
      </c>
      <c r="D186" s="277"/>
      <c r="E186" s="277"/>
      <c r="F186" s="296" t="s">
        <v>895</v>
      </c>
      <c r="G186" s="277"/>
      <c r="H186" s="277" t="s">
        <v>973</v>
      </c>
      <c r="I186" s="277" t="s">
        <v>969</v>
      </c>
      <c r="J186" s="277"/>
      <c r="K186" s="318"/>
    </row>
    <row r="187" spans="2:11" ht="15" customHeight="1">
      <c r="B187" s="297"/>
      <c r="C187" s="330" t="s">
        <v>974</v>
      </c>
      <c r="D187" s="277"/>
      <c r="E187" s="277"/>
      <c r="F187" s="296" t="s">
        <v>895</v>
      </c>
      <c r="G187" s="277"/>
      <c r="H187" s="277" t="s">
        <v>975</v>
      </c>
      <c r="I187" s="277" t="s">
        <v>976</v>
      </c>
      <c r="J187" s="331" t="s">
        <v>977</v>
      </c>
      <c r="K187" s="318"/>
    </row>
    <row r="188" spans="2:11" ht="15" customHeight="1">
      <c r="B188" s="297"/>
      <c r="C188" s="282" t="s">
        <v>41</v>
      </c>
      <c r="D188" s="277"/>
      <c r="E188" s="277"/>
      <c r="F188" s="296" t="s">
        <v>889</v>
      </c>
      <c r="G188" s="277"/>
      <c r="H188" s="273" t="s">
        <v>978</v>
      </c>
      <c r="I188" s="277" t="s">
        <v>979</v>
      </c>
      <c r="J188" s="277"/>
      <c r="K188" s="318"/>
    </row>
    <row r="189" spans="2:11" ht="15" customHeight="1">
      <c r="B189" s="297"/>
      <c r="C189" s="282" t="s">
        <v>980</v>
      </c>
      <c r="D189" s="277"/>
      <c r="E189" s="277"/>
      <c r="F189" s="296" t="s">
        <v>889</v>
      </c>
      <c r="G189" s="277"/>
      <c r="H189" s="277" t="s">
        <v>981</v>
      </c>
      <c r="I189" s="277" t="s">
        <v>923</v>
      </c>
      <c r="J189" s="277"/>
      <c r="K189" s="318"/>
    </row>
    <row r="190" spans="2:11" ht="15" customHeight="1">
      <c r="B190" s="297"/>
      <c r="C190" s="282" t="s">
        <v>982</v>
      </c>
      <c r="D190" s="277"/>
      <c r="E190" s="277"/>
      <c r="F190" s="296" t="s">
        <v>889</v>
      </c>
      <c r="G190" s="277"/>
      <c r="H190" s="277" t="s">
        <v>983</v>
      </c>
      <c r="I190" s="277" t="s">
        <v>923</v>
      </c>
      <c r="J190" s="277"/>
      <c r="K190" s="318"/>
    </row>
    <row r="191" spans="2:11" ht="15" customHeight="1">
      <c r="B191" s="297"/>
      <c r="C191" s="282" t="s">
        <v>984</v>
      </c>
      <c r="D191" s="277"/>
      <c r="E191" s="277"/>
      <c r="F191" s="296" t="s">
        <v>895</v>
      </c>
      <c r="G191" s="277"/>
      <c r="H191" s="277" t="s">
        <v>985</v>
      </c>
      <c r="I191" s="277" t="s">
        <v>923</v>
      </c>
      <c r="J191" s="277"/>
      <c r="K191" s="318"/>
    </row>
    <row r="192" spans="2:11" ht="15" customHeight="1">
      <c r="B192" s="324"/>
      <c r="C192" s="332"/>
      <c r="D192" s="306"/>
      <c r="E192" s="306"/>
      <c r="F192" s="306"/>
      <c r="G192" s="306"/>
      <c r="H192" s="306"/>
      <c r="I192" s="306"/>
      <c r="J192" s="306"/>
      <c r="K192" s="325"/>
    </row>
    <row r="193" spans="2:11" ht="18.75" customHeight="1">
      <c r="B193" s="273"/>
      <c r="C193" s="277"/>
      <c r="D193" s="277"/>
      <c r="E193" s="277"/>
      <c r="F193" s="296"/>
      <c r="G193" s="277"/>
      <c r="H193" s="277"/>
      <c r="I193" s="277"/>
      <c r="J193" s="277"/>
      <c r="K193" s="273"/>
    </row>
    <row r="194" spans="2:11" ht="18.75" customHeight="1">
      <c r="B194" s="273"/>
      <c r="C194" s="277"/>
      <c r="D194" s="277"/>
      <c r="E194" s="277"/>
      <c r="F194" s="296"/>
      <c r="G194" s="277"/>
      <c r="H194" s="277"/>
      <c r="I194" s="277"/>
      <c r="J194" s="277"/>
      <c r="K194" s="273"/>
    </row>
    <row r="195" spans="2:11" ht="18.75" customHeight="1">
      <c r="B195" s="283"/>
      <c r="C195" s="283"/>
      <c r="D195" s="283"/>
      <c r="E195" s="283"/>
      <c r="F195" s="283"/>
      <c r="G195" s="283"/>
      <c r="H195" s="283"/>
      <c r="I195" s="283"/>
      <c r="J195" s="283"/>
      <c r="K195" s="283"/>
    </row>
    <row r="196" spans="2:11">
      <c r="B196" s="265"/>
      <c r="C196" s="266"/>
      <c r="D196" s="266"/>
      <c r="E196" s="266"/>
      <c r="F196" s="266"/>
      <c r="G196" s="266"/>
      <c r="H196" s="266"/>
      <c r="I196" s="266"/>
      <c r="J196" s="266"/>
      <c r="K196" s="267"/>
    </row>
    <row r="197" spans="2:11" ht="21">
      <c r="B197" s="268"/>
      <c r="C197" s="391" t="s">
        <v>986</v>
      </c>
      <c r="D197" s="391"/>
      <c r="E197" s="391"/>
      <c r="F197" s="391"/>
      <c r="G197" s="391"/>
      <c r="H197" s="391"/>
      <c r="I197" s="391"/>
      <c r="J197" s="391"/>
      <c r="K197" s="269"/>
    </row>
    <row r="198" spans="2:11" ht="25.5" customHeight="1">
      <c r="B198" s="268"/>
      <c r="C198" s="333" t="s">
        <v>987</v>
      </c>
      <c r="D198" s="333"/>
      <c r="E198" s="333"/>
      <c r="F198" s="333" t="s">
        <v>988</v>
      </c>
      <c r="G198" s="334"/>
      <c r="H198" s="390" t="s">
        <v>989</v>
      </c>
      <c r="I198" s="390"/>
      <c r="J198" s="390"/>
      <c r="K198" s="269"/>
    </row>
    <row r="199" spans="2:11" ht="5.25" customHeight="1">
      <c r="B199" s="297"/>
      <c r="C199" s="294"/>
      <c r="D199" s="294"/>
      <c r="E199" s="294"/>
      <c r="F199" s="294"/>
      <c r="G199" s="277"/>
      <c r="H199" s="294"/>
      <c r="I199" s="294"/>
      <c r="J199" s="294"/>
      <c r="K199" s="318"/>
    </row>
    <row r="200" spans="2:11" ht="15" customHeight="1">
      <c r="B200" s="297"/>
      <c r="C200" s="277" t="s">
        <v>979</v>
      </c>
      <c r="D200" s="277"/>
      <c r="E200" s="277"/>
      <c r="F200" s="296" t="s">
        <v>42</v>
      </c>
      <c r="G200" s="277"/>
      <c r="H200" s="388" t="s">
        <v>990</v>
      </c>
      <c r="I200" s="388"/>
      <c r="J200" s="388"/>
      <c r="K200" s="318"/>
    </row>
    <row r="201" spans="2:11" ht="15" customHeight="1">
      <c r="B201" s="297"/>
      <c r="C201" s="303"/>
      <c r="D201" s="277"/>
      <c r="E201" s="277"/>
      <c r="F201" s="296" t="s">
        <v>43</v>
      </c>
      <c r="G201" s="277"/>
      <c r="H201" s="388" t="s">
        <v>991</v>
      </c>
      <c r="I201" s="388"/>
      <c r="J201" s="388"/>
      <c r="K201" s="318"/>
    </row>
    <row r="202" spans="2:11" ht="15" customHeight="1">
      <c r="B202" s="297"/>
      <c r="C202" s="303"/>
      <c r="D202" s="277"/>
      <c r="E202" s="277"/>
      <c r="F202" s="296" t="s">
        <v>46</v>
      </c>
      <c r="G202" s="277"/>
      <c r="H202" s="388" t="s">
        <v>992</v>
      </c>
      <c r="I202" s="388"/>
      <c r="J202" s="388"/>
      <c r="K202" s="318"/>
    </row>
    <row r="203" spans="2:11" ht="15" customHeight="1">
      <c r="B203" s="297"/>
      <c r="C203" s="277"/>
      <c r="D203" s="277"/>
      <c r="E203" s="277"/>
      <c r="F203" s="296" t="s">
        <v>44</v>
      </c>
      <c r="G203" s="277"/>
      <c r="H203" s="388" t="s">
        <v>993</v>
      </c>
      <c r="I203" s="388"/>
      <c r="J203" s="388"/>
      <c r="K203" s="318"/>
    </row>
    <row r="204" spans="2:11" ht="15" customHeight="1">
      <c r="B204" s="297"/>
      <c r="C204" s="277"/>
      <c r="D204" s="277"/>
      <c r="E204" s="277"/>
      <c r="F204" s="296" t="s">
        <v>45</v>
      </c>
      <c r="G204" s="277"/>
      <c r="H204" s="388" t="s">
        <v>994</v>
      </c>
      <c r="I204" s="388"/>
      <c r="J204" s="388"/>
      <c r="K204" s="318"/>
    </row>
    <row r="205" spans="2:11" ht="15" customHeight="1">
      <c r="B205" s="297"/>
      <c r="C205" s="277"/>
      <c r="D205" s="277"/>
      <c r="E205" s="277"/>
      <c r="F205" s="296"/>
      <c r="G205" s="277"/>
      <c r="H205" s="277"/>
      <c r="I205" s="277"/>
      <c r="J205" s="277"/>
      <c r="K205" s="318"/>
    </row>
    <row r="206" spans="2:11" ht="15" customHeight="1">
      <c r="B206" s="297"/>
      <c r="C206" s="277" t="s">
        <v>935</v>
      </c>
      <c r="D206" s="277"/>
      <c r="E206" s="277"/>
      <c r="F206" s="296" t="s">
        <v>78</v>
      </c>
      <c r="G206" s="277"/>
      <c r="H206" s="388" t="s">
        <v>995</v>
      </c>
      <c r="I206" s="388"/>
      <c r="J206" s="388"/>
      <c r="K206" s="318"/>
    </row>
    <row r="207" spans="2:11" ht="15" customHeight="1">
      <c r="B207" s="297"/>
      <c r="C207" s="303"/>
      <c r="D207" s="277"/>
      <c r="E207" s="277"/>
      <c r="F207" s="296" t="s">
        <v>832</v>
      </c>
      <c r="G207" s="277"/>
      <c r="H207" s="388" t="s">
        <v>833</v>
      </c>
      <c r="I207" s="388"/>
      <c r="J207" s="388"/>
      <c r="K207" s="318"/>
    </row>
    <row r="208" spans="2:11" ht="15" customHeight="1">
      <c r="B208" s="297"/>
      <c r="C208" s="277"/>
      <c r="D208" s="277"/>
      <c r="E208" s="277"/>
      <c r="F208" s="296" t="s">
        <v>830</v>
      </c>
      <c r="G208" s="277"/>
      <c r="H208" s="388" t="s">
        <v>996</v>
      </c>
      <c r="I208" s="388"/>
      <c r="J208" s="388"/>
      <c r="K208" s="318"/>
    </row>
    <row r="209" spans="2:11" ht="15" customHeight="1">
      <c r="B209" s="335"/>
      <c r="C209" s="303"/>
      <c r="D209" s="303"/>
      <c r="E209" s="303"/>
      <c r="F209" s="296" t="s">
        <v>834</v>
      </c>
      <c r="G209" s="282"/>
      <c r="H209" s="389" t="s">
        <v>835</v>
      </c>
      <c r="I209" s="389"/>
      <c r="J209" s="389"/>
      <c r="K209" s="336"/>
    </row>
    <row r="210" spans="2:11" ht="15" customHeight="1">
      <c r="B210" s="335"/>
      <c r="C210" s="303"/>
      <c r="D210" s="303"/>
      <c r="E210" s="303"/>
      <c r="F210" s="296" t="s">
        <v>836</v>
      </c>
      <c r="G210" s="282"/>
      <c r="H210" s="389" t="s">
        <v>997</v>
      </c>
      <c r="I210" s="389"/>
      <c r="J210" s="389"/>
      <c r="K210" s="336"/>
    </row>
    <row r="211" spans="2:11" ht="15" customHeight="1">
      <c r="B211" s="335"/>
      <c r="C211" s="303"/>
      <c r="D211" s="303"/>
      <c r="E211" s="303"/>
      <c r="F211" s="337"/>
      <c r="G211" s="282"/>
      <c r="H211" s="338"/>
      <c r="I211" s="338"/>
      <c r="J211" s="338"/>
      <c r="K211" s="336"/>
    </row>
    <row r="212" spans="2:11" ht="15" customHeight="1">
      <c r="B212" s="335"/>
      <c r="C212" s="277" t="s">
        <v>959</v>
      </c>
      <c r="D212" s="303"/>
      <c r="E212" s="303"/>
      <c r="F212" s="296">
        <v>1</v>
      </c>
      <c r="G212" s="282"/>
      <c r="H212" s="389" t="s">
        <v>998</v>
      </c>
      <c r="I212" s="389"/>
      <c r="J212" s="389"/>
      <c r="K212" s="336"/>
    </row>
    <row r="213" spans="2:11" ht="15" customHeight="1">
      <c r="B213" s="335"/>
      <c r="C213" s="303"/>
      <c r="D213" s="303"/>
      <c r="E213" s="303"/>
      <c r="F213" s="296">
        <v>2</v>
      </c>
      <c r="G213" s="282"/>
      <c r="H213" s="389" t="s">
        <v>999</v>
      </c>
      <c r="I213" s="389"/>
      <c r="J213" s="389"/>
      <c r="K213" s="336"/>
    </row>
    <row r="214" spans="2:11" ht="15" customHeight="1">
      <c r="B214" s="335"/>
      <c r="C214" s="303"/>
      <c r="D214" s="303"/>
      <c r="E214" s="303"/>
      <c r="F214" s="296">
        <v>3</v>
      </c>
      <c r="G214" s="282"/>
      <c r="H214" s="389" t="s">
        <v>1000</v>
      </c>
      <c r="I214" s="389"/>
      <c r="J214" s="389"/>
      <c r="K214" s="336"/>
    </row>
    <row r="215" spans="2:11" ht="15" customHeight="1">
      <c r="B215" s="335"/>
      <c r="C215" s="303"/>
      <c r="D215" s="303"/>
      <c r="E215" s="303"/>
      <c r="F215" s="296">
        <v>4</v>
      </c>
      <c r="G215" s="282"/>
      <c r="H215" s="389" t="s">
        <v>1001</v>
      </c>
      <c r="I215" s="389"/>
      <c r="J215" s="389"/>
      <c r="K215" s="336"/>
    </row>
    <row r="216" spans="2:11" ht="12.75" customHeight="1">
      <c r="B216" s="339"/>
      <c r="C216" s="340"/>
      <c r="D216" s="340"/>
      <c r="E216" s="340"/>
      <c r="F216" s="340"/>
      <c r="G216" s="340"/>
      <c r="H216" s="340"/>
      <c r="I216" s="340"/>
      <c r="J216" s="340"/>
      <c r="K216" s="341"/>
    </row>
  </sheetData>
  <sheetProtection algorithmName="SHA-512" hashValue="w/H2O81gTmV/x+GrHdRAVw8ItspR5Mwgrf8Iv3ihb2OqAZZCZbBXxQpL/dgemOk3friE0F/ydXANYOKfxWwC2Q==" saltValue="+1FduwX9b63FiOqW/gZP+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1 - Stavební část</vt:lpstr>
      <vt:lpstr>2 - Zdravotechnika</vt:lpstr>
      <vt:lpstr>3 - Topení</vt:lpstr>
      <vt:lpstr>4 - Vedlejší rozpočtové n...</vt:lpstr>
      <vt:lpstr>Pokyny pro vyplnění</vt:lpstr>
      <vt:lpstr>'1 - Stavební část'!Názvy_tisku</vt:lpstr>
      <vt:lpstr>'2 - Zdravotechnika'!Názvy_tisku</vt:lpstr>
      <vt:lpstr>'3 - Topení'!Názvy_tisku</vt:lpstr>
      <vt:lpstr>'4 - Vedlejší rozpočtové n...'!Názvy_tisku</vt:lpstr>
      <vt:lpstr>'Rekapitulace stavby'!Názvy_tisku</vt:lpstr>
      <vt:lpstr>'1 - Stavební část'!Oblast_tisku</vt:lpstr>
      <vt:lpstr>'2 - Zdravotechnika'!Oblast_tisku</vt:lpstr>
      <vt:lpstr>'3 - Topení'!Oblast_tisku</vt:lpstr>
      <vt:lpstr>'4 - Vedlejší rozpočtové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Janošová</dc:creator>
  <cp:lastModifiedBy>Renata Janošová</cp:lastModifiedBy>
  <dcterms:created xsi:type="dcterms:W3CDTF">2018-02-08T13:35:36Z</dcterms:created>
  <dcterms:modified xsi:type="dcterms:W3CDTF">2018-02-08T13:35:47Z</dcterms:modified>
</cp:coreProperties>
</file>